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960" windowHeight="807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I86" i="2" l="1"/>
  <c r="E77" i="2"/>
  <c r="G77" i="2"/>
  <c r="H77" i="2"/>
  <c r="F81" i="2"/>
  <c r="F86" i="2"/>
  <c r="F76" i="2"/>
  <c r="E79" i="2"/>
  <c r="E81" i="2"/>
  <c r="E86" i="2"/>
  <c r="G81" i="2"/>
  <c r="H81" i="2"/>
  <c r="I81" i="2"/>
  <c r="G79" i="2"/>
  <c r="H79" i="2"/>
  <c r="I79" i="2"/>
  <c r="G27" i="2"/>
  <c r="H86" i="2"/>
  <c r="G86" i="2"/>
  <c r="I85" i="2"/>
  <c r="H85" i="2"/>
  <c r="G85" i="2"/>
  <c r="I83" i="2"/>
  <c r="H83" i="2"/>
  <c r="G83" i="2"/>
  <c r="I75" i="2"/>
  <c r="H75" i="2"/>
  <c r="G75" i="2"/>
  <c r="F75" i="2"/>
  <c r="J74" i="2"/>
  <c r="J73" i="2"/>
  <c r="J72" i="2"/>
  <c r="J71" i="2"/>
  <c r="J70" i="2"/>
  <c r="J69" i="2"/>
  <c r="J68" i="2"/>
  <c r="I66" i="2"/>
  <c r="H66" i="2"/>
  <c r="G66" i="2"/>
  <c r="F66" i="2"/>
  <c r="E66" i="2"/>
  <c r="J65" i="2"/>
  <c r="J64" i="2"/>
  <c r="J63" i="2"/>
  <c r="J62" i="2"/>
  <c r="J61" i="2"/>
  <c r="H59" i="2"/>
  <c r="G59" i="2"/>
  <c r="F59" i="2"/>
  <c r="E59" i="2"/>
  <c r="I58" i="2"/>
  <c r="I77" i="2" s="1"/>
  <c r="J57" i="2"/>
  <c r="J56" i="2"/>
  <c r="J55" i="2"/>
  <c r="I53" i="2"/>
  <c r="H53" i="2"/>
  <c r="G53" i="2"/>
  <c r="F53" i="2"/>
  <c r="E53" i="2"/>
  <c r="J52" i="2"/>
  <c r="J86" i="2" s="1"/>
  <c r="J51" i="2"/>
  <c r="J50" i="2"/>
  <c r="J49" i="2"/>
  <c r="I47" i="2"/>
  <c r="H47" i="2"/>
  <c r="G47" i="2"/>
  <c r="F47" i="2"/>
  <c r="E47" i="2"/>
  <c r="J46" i="2"/>
  <c r="J45" i="2"/>
  <c r="I43" i="2"/>
  <c r="H43" i="2"/>
  <c r="G43" i="2"/>
  <c r="F43" i="2"/>
  <c r="E43" i="2"/>
  <c r="J42" i="2"/>
  <c r="J39" i="2"/>
  <c r="J38" i="2"/>
  <c r="J37" i="2"/>
  <c r="J36" i="2"/>
  <c r="J35" i="2"/>
  <c r="J34" i="2"/>
  <c r="J33" i="2"/>
  <c r="J32" i="2"/>
  <c r="J31" i="2"/>
  <c r="I27" i="2"/>
  <c r="I29" i="2" s="1"/>
  <c r="I76" i="2" s="1"/>
  <c r="J76" i="2" s="1"/>
  <c r="H27" i="2"/>
  <c r="F27" i="2"/>
  <c r="E27" i="2"/>
  <c r="J26" i="2"/>
  <c r="J25" i="2"/>
  <c r="I23" i="2"/>
  <c r="H23" i="2"/>
  <c r="G23" i="2"/>
  <c r="F23" i="2"/>
  <c r="E23" i="2"/>
  <c r="J22" i="2"/>
  <c r="J21" i="2"/>
  <c r="J20" i="2"/>
  <c r="I18" i="2"/>
  <c r="H18" i="2"/>
  <c r="G18" i="2"/>
  <c r="F18" i="2"/>
  <c r="E18" i="2"/>
  <c r="J17" i="2"/>
  <c r="J85" i="2"/>
  <c r="J16" i="2"/>
  <c r="J15" i="2"/>
  <c r="J14" i="2"/>
  <c r="J50" i="1"/>
  <c r="J68" i="1"/>
  <c r="J58" i="1"/>
  <c r="J57" i="1"/>
  <c r="J56" i="1"/>
  <c r="J54" i="1"/>
  <c r="J49" i="1"/>
  <c r="J48" i="1"/>
  <c r="J63" i="1"/>
  <c r="H52" i="1"/>
  <c r="G52" i="1"/>
  <c r="F52" i="1"/>
  <c r="E52" i="1"/>
  <c r="J38" i="1"/>
  <c r="J23" i="1"/>
  <c r="J24" i="1"/>
  <c r="J25" i="1"/>
  <c r="J26" i="1"/>
  <c r="J27" i="1"/>
  <c r="J28" i="1"/>
  <c r="J29" i="1"/>
  <c r="J30" i="1"/>
  <c r="F19" i="1"/>
  <c r="G19" i="1"/>
  <c r="H19" i="1"/>
  <c r="I19" i="1"/>
  <c r="E19" i="1"/>
  <c r="J19" i="1" s="1"/>
  <c r="J18" i="1"/>
  <c r="J17" i="1"/>
  <c r="I59" i="2"/>
  <c r="F76" i="1"/>
  <c r="G76" i="1"/>
  <c r="H76" i="1"/>
  <c r="I76" i="1"/>
  <c r="E76" i="1"/>
  <c r="F74" i="1"/>
  <c r="G74" i="1"/>
  <c r="H74" i="1"/>
  <c r="E74" i="1"/>
  <c r="F78" i="1"/>
  <c r="G78" i="1"/>
  <c r="H78" i="1"/>
  <c r="I78" i="1"/>
  <c r="E78" i="1"/>
  <c r="F72" i="1"/>
  <c r="E72" i="1"/>
  <c r="I72" i="1"/>
  <c r="J71" i="1"/>
  <c r="H72" i="1"/>
  <c r="G72" i="1"/>
  <c r="J70" i="1"/>
  <c r="J64" i="1"/>
  <c r="J65" i="1"/>
  <c r="J66" i="1"/>
  <c r="J67" i="1"/>
  <c r="J69" i="1"/>
  <c r="J72" i="1"/>
  <c r="F82" i="1"/>
  <c r="F83" i="1"/>
  <c r="G83" i="1"/>
  <c r="H83" i="1"/>
  <c r="I83" i="1"/>
  <c r="E83" i="1"/>
  <c r="G82" i="1"/>
  <c r="H82" i="1"/>
  <c r="I82" i="1"/>
  <c r="E82" i="1"/>
  <c r="F80" i="1"/>
  <c r="G80" i="1"/>
  <c r="H80" i="1"/>
  <c r="I80" i="1"/>
  <c r="E80" i="1"/>
  <c r="I35" i="1"/>
  <c r="H35" i="1"/>
  <c r="G35" i="1"/>
  <c r="F35" i="1"/>
  <c r="E35" i="1"/>
  <c r="G40" i="1"/>
  <c r="H40" i="1"/>
  <c r="I40" i="1"/>
  <c r="E40" i="1"/>
  <c r="F40" i="1"/>
  <c r="E61" i="1"/>
  <c r="F61" i="1"/>
  <c r="G61" i="1"/>
  <c r="H61" i="1"/>
  <c r="I61" i="1"/>
  <c r="J55" i="1"/>
  <c r="J59" i="1"/>
  <c r="J61" i="1" s="1"/>
  <c r="J60" i="1"/>
  <c r="I51" i="1"/>
  <c r="J51" i="1" s="1"/>
  <c r="J34" i="1"/>
  <c r="J43" i="1"/>
  <c r="J44" i="1"/>
  <c r="J45" i="1"/>
  <c r="J83" i="1"/>
  <c r="J42" i="1"/>
  <c r="J46" i="1"/>
  <c r="F46" i="1"/>
  <c r="G46" i="1"/>
  <c r="G73" i="1" s="1"/>
  <c r="H46" i="1"/>
  <c r="I46" i="1"/>
  <c r="E46" i="1"/>
  <c r="J37" i="1"/>
  <c r="J39" i="1"/>
  <c r="J31" i="1"/>
  <c r="J32" i="1"/>
  <c r="J35" i="1"/>
  <c r="J33" i="1"/>
  <c r="J40" i="1"/>
  <c r="J80" i="1"/>
  <c r="J13" i="1"/>
  <c r="J14" i="1"/>
  <c r="J12" i="1"/>
  <c r="F15" i="1"/>
  <c r="F21" i="1" s="1"/>
  <c r="F73" i="1" s="1"/>
  <c r="G15" i="1"/>
  <c r="H15" i="1"/>
  <c r="I15" i="1"/>
  <c r="E15" i="1"/>
  <c r="E21" i="1" s="1"/>
  <c r="E73" i="1" s="1"/>
  <c r="F10" i="1"/>
  <c r="G10" i="1"/>
  <c r="J10" i="1" s="1"/>
  <c r="H10" i="1"/>
  <c r="I10" i="1"/>
  <c r="I21" i="1" s="1"/>
  <c r="E10" i="1"/>
  <c r="J7" i="1"/>
  <c r="J76" i="1" s="1"/>
  <c r="J8" i="1"/>
  <c r="J9" i="1"/>
  <c r="J82" i="1" s="1"/>
  <c r="J6" i="1"/>
  <c r="J78" i="1"/>
  <c r="G21" i="1"/>
  <c r="H21" i="1"/>
  <c r="H73" i="1" s="1"/>
  <c r="J15" i="1"/>
  <c r="J81" i="2"/>
  <c r="J58" i="2"/>
  <c r="J77" i="2" s="1"/>
  <c r="J53" i="2"/>
  <c r="J66" i="2"/>
  <c r="J75" i="2"/>
  <c r="G29" i="2"/>
  <c r="G76" i="2"/>
  <c r="J43" i="2"/>
  <c r="E76" i="2"/>
  <c r="J79" i="2"/>
  <c r="J18" i="2"/>
  <c r="J23" i="2"/>
  <c r="E29" i="2"/>
  <c r="H29" i="2"/>
  <c r="H76" i="2"/>
  <c r="J47" i="2"/>
  <c r="J83" i="2"/>
  <c r="J27" i="2"/>
  <c r="J29" i="2" s="1"/>
  <c r="F29" i="2"/>
  <c r="I74" i="1"/>
  <c r="I52" i="1"/>
  <c r="I73" i="1" s="1"/>
  <c r="J59" i="2"/>
  <c r="J74" i="1" l="1"/>
  <c r="J52" i="1"/>
  <c r="J73" i="1"/>
  <c r="J21" i="1"/>
</calcChain>
</file>

<file path=xl/sharedStrings.xml><?xml version="1.0" encoding="utf-8"?>
<sst xmlns="http://schemas.openxmlformats.org/spreadsheetml/2006/main" count="398" uniqueCount="159">
  <si>
    <t>Наименование мероприятия</t>
  </si>
  <si>
    <t>Объем финансирования (тыс рублей)</t>
  </si>
  <si>
    <t>Всего</t>
  </si>
  <si>
    <t>Капитальный ремонт многоквартирных домов Троицкого городского округа</t>
  </si>
  <si>
    <t>45 домов</t>
  </si>
  <si>
    <t>11 домов</t>
  </si>
  <si>
    <t>10 домов</t>
  </si>
  <si>
    <t>86 домов</t>
  </si>
  <si>
    <t>Обеспечение жильем молодых семей</t>
  </si>
  <si>
    <t>15 семей</t>
  </si>
  <si>
    <t>Обеспечение жильем работников бюджетной сферы</t>
  </si>
  <si>
    <t>9 семей</t>
  </si>
  <si>
    <t>ИТОГО:</t>
  </si>
  <si>
    <t>Разработка перспективной схемы теплоснабжения города Троицка</t>
  </si>
  <si>
    <t>Пректирование капитального ремонта теплотрассы ГРЭС-город, протяженность 7,7 км</t>
  </si>
  <si>
    <t>Проектирование и строительство модульной газовой котельной в районе дома № 2а ул. Подгорная</t>
  </si>
  <si>
    <t>Реконструкция котельной № 2 (школа № 5) с переводом на природный газ</t>
  </si>
  <si>
    <t>Проектирование и строительство модульной газовой котельной в п. Гончарка» ул. Интернациональная»</t>
  </si>
  <si>
    <t>Проектирование и строительство газовой котельной в районе котельной Локомотивное депо</t>
  </si>
  <si>
    <t>Ремонт теплотрассы от газовой блочной котельной до жилых домов по ул. Интернациональная</t>
  </si>
  <si>
    <t>Итого:</t>
  </si>
  <si>
    <t>Капитальный ремонт водопровода по ул. Ловчикова, диаметром 500мм, протяженность 2,8 км</t>
  </si>
  <si>
    <t>Ремонт и замена неисправных гидрантов на сетях водоснабжения, 50 штук</t>
  </si>
  <si>
    <t>Ремонт водопровода от скважины ООО «Агротехсервис» до газовой блочной котельной, расположенной по ул. Интернациональная</t>
  </si>
  <si>
    <t>Капитальный ремонт канализационного коллектора в поселке Мясокомбинат диаметром 400 мм,протяженность 2,6 км</t>
  </si>
  <si>
    <t>Проектирование и строительство ПС "Новая", напряжением 110/6 кВ, мощностью установленных трансформаторов 2Х25 МВА м ВЛ-110 кВ - 0,5 км</t>
  </si>
  <si>
    <t>Проектирование и строительство линии ВЛЭП п. Гончарка, Амур, Слободка - 32,4 км</t>
  </si>
  <si>
    <t>Инвентаризация сетей уличного освещения, 136 км</t>
  </si>
  <si>
    <t>Капитальный ремонт сетей уличного освещения</t>
  </si>
  <si>
    <t>Содержание автомобильных дорог.</t>
  </si>
  <si>
    <t>Озеленение города</t>
  </si>
  <si>
    <t>Содержание мест захоронений</t>
  </si>
  <si>
    <t>Отлов безнадзорных собак</t>
  </si>
  <si>
    <t>Благоустройство скверов и площадей города</t>
  </si>
  <si>
    <t xml:space="preserve">Реализация проекта реконструкции тепловых узлов учета </t>
  </si>
  <si>
    <t>Установка согласно проекта подогревателей ГВС в в жилых домах при их отсутствии</t>
  </si>
  <si>
    <t>Регулировка систем теплопотребления, корректировка диаметров дроссельных диафрагм сопел элеваторов и режимов</t>
  </si>
  <si>
    <t>Замена насосных  агрегатов СД на НФ</t>
  </si>
  <si>
    <t>МУП «Водоканал» г Троицка</t>
  </si>
  <si>
    <t>Установка приборов учета воды ВСХ</t>
  </si>
  <si>
    <t>Установка приборов учета воды ВСг</t>
  </si>
  <si>
    <t>Замена светильников с лампами типа ДРЛ-250 на светодиодные  с современными лампами типа ДНаЗ (300 ед)</t>
  </si>
  <si>
    <t>Всего по подпрограмме</t>
  </si>
  <si>
    <t>ГБ</t>
  </si>
  <si>
    <t>ОБ</t>
  </si>
  <si>
    <t>ФБ</t>
  </si>
  <si>
    <t>СП</t>
  </si>
  <si>
    <t>№
п/п</t>
  </si>
  <si>
    <t>Ответст-венный испол-нитель</t>
  </si>
  <si>
    <t>Источ-ник финан-сирова-ния</t>
  </si>
  <si>
    <t>УЖКХ, ЭБТ и С</t>
  </si>
  <si>
    <t>СД</t>
  </si>
  <si>
    <t>ВСЕГО</t>
  </si>
  <si>
    <t>УКС</t>
  </si>
  <si>
    <t>I. Жилой фонд</t>
  </si>
  <si>
    <t xml:space="preserve">II. Теплоснабжение 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</si>
  <si>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</si>
  <si>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</si>
  <si>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</si>
  <si>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</si>
  <si>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</si>
  <si>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</si>
  <si>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</si>
  <si>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</si>
  <si>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</si>
  <si>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</si>
  <si>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III. Водоснабжение</t>
  </si>
  <si>
    <t>3.1.</t>
  </si>
  <si>
    <t>3.2.</t>
  </si>
  <si>
    <t>3.3.</t>
  </si>
  <si>
    <t>IV. Водоотведение</t>
  </si>
  <si>
    <t>ИС</t>
  </si>
  <si>
    <t>4.1.</t>
  </si>
  <si>
    <t>2.8.</t>
  </si>
  <si>
    <t>Капитальный ремонт теплотрассы ГРЭС-город</t>
  </si>
  <si>
    <t>V. Электроснабжение</t>
  </si>
  <si>
    <t>5.1.</t>
  </si>
  <si>
    <t>5.2.</t>
  </si>
  <si>
    <t>5.3.</t>
  </si>
  <si>
    <t>5.4.</t>
  </si>
  <si>
    <t>ОАО "МРСК" Урала</t>
  </si>
  <si>
    <t>УМС</t>
  </si>
  <si>
    <t>VI. Благоустройство</t>
  </si>
  <si>
    <t>6.1.</t>
  </si>
  <si>
    <t>6.2.</t>
  </si>
  <si>
    <t>6.3.</t>
  </si>
  <si>
    <t>6.4.</t>
  </si>
  <si>
    <t>6.5.</t>
  </si>
  <si>
    <t>6.6.</t>
  </si>
  <si>
    <t>6.7.</t>
  </si>
  <si>
    <t>VII. Энергосбережение</t>
  </si>
  <si>
    <t>7.1.</t>
  </si>
  <si>
    <t>7.2.</t>
  </si>
  <si>
    <t>7.3.</t>
  </si>
  <si>
    <t>7.4.</t>
  </si>
  <si>
    <t>7.5.</t>
  </si>
  <si>
    <t>7.6.</t>
  </si>
  <si>
    <t>7.7.</t>
  </si>
  <si>
    <t>Внесение изменений в программу социально-экономического развития 
города Троицка на 2011-2015 г. г. 
Подпрограмма "Жилищно-коммунальное хозяйство"</t>
  </si>
  <si>
    <t>ОАО «ЧОКЭ ТЭТС»</t>
  </si>
  <si>
    <t>7.8.</t>
  </si>
  <si>
    <t>Внедрение автоматизированной системы коммерческого учета потребления электроэнергии и диспетчерского управления уличным освещением</t>
  </si>
  <si>
    <t>13 семей</t>
  </si>
  <si>
    <t>11 семей</t>
  </si>
  <si>
    <t>10 семей</t>
  </si>
  <si>
    <t>59 семей</t>
  </si>
  <si>
    <t>39 семей</t>
  </si>
  <si>
    <t>Заместитель главы города - начальник Управления</t>
  </si>
  <si>
    <t xml:space="preserve">жилищно-коммунального хозяйства, экологии, </t>
  </si>
  <si>
    <t xml:space="preserve">благоустрйоства, транспорта и связи </t>
  </si>
  <si>
    <t>администрации города Троицка</t>
  </si>
  <si>
    <t>С.Б. Клипа</t>
  </si>
  <si>
    <t>Выполнение мероприятий по обеспечению безопасности дорожного движения</t>
  </si>
  <si>
    <t>Выполнение мероприятий по организации безопасного  движения пешеходов</t>
  </si>
  <si>
    <t>СС</t>
  </si>
  <si>
    <t>Индикативные показатели подпрограммы "Жилищно-коммунальное хозяйство" на 2011-2015 годы</t>
  </si>
  <si>
    <t>Наименование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</si>
  <si>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</si>
  <si>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</si>
  <si>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подпрограмме                  </t>
  </si>
  <si>
    <t>Содержание автомобильных дорог</t>
  </si>
  <si>
    <t>УЖКХ,           ЭБТ и С</t>
  </si>
  <si>
    <t>МУП «Водоканал» г. Троицка</t>
  </si>
  <si>
    <t>УЖКХ,          ЭБТ и С</t>
  </si>
  <si>
    <t>УЖКХ,            ЭБТ и С</t>
  </si>
  <si>
    <t>УЖКХ,         ЭБТ и С</t>
  </si>
  <si>
    <t>Городской бюджет</t>
  </si>
  <si>
    <t>Областной бюджет</t>
  </si>
  <si>
    <t>Федеральный бюджет</t>
  </si>
  <si>
    <t>Капитальный ремонт многоквартирных до-мов Троицкого город-ского округа</t>
  </si>
  <si>
    <t>Перечень                                                                                                                                                                                                                      мероприятий подпрограммы "Жилищно-коммунальное хозяйство" на 2011-2015 годы</t>
  </si>
  <si>
    <t xml:space="preserve">                                                                     депутатов города Троицка</t>
  </si>
  <si>
    <t xml:space="preserve">                                                                     к решению Собрания </t>
  </si>
  <si>
    <t xml:space="preserve">                      Приложение 1</t>
  </si>
  <si>
    <t xml:space="preserve">                     Приложение </t>
  </si>
  <si>
    <t>"Жилищно-коммунальное                                                                                                                                                                                                                                                                                                                       хозяйство"</t>
  </si>
  <si>
    <t xml:space="preserve">Единица                                                                                                                    </t>
  </si>
  <si>
    <t>Капитальный ремонт теплотрассы  ГРЭС  -город</t>
  </si>
  <si>
    <t>Капитальный ремонт водопровода по               ул. Ловчикова, диаметром 500мм, протяженность 2,8 км</t>
  </si>
  <si>
    <t>Регулировка систем те-плопотребления,   кор-ректировка диаметров дроссельных диафрагм сопел   элеваторов   и режимов</t>
  </si>
  <si>
    <t>Замена светильников с лампами типа ДРЛ-250 на светодиодные  с современными лам-пами типа ДНаЗ (300 единиц)</t>
  </si>
  <si>
    <t>Объем финансирования (тыс. рублей)</t>
  </si>
  <si>
    <t>Разработка  перспекти-вной    схемы     тепло-снабжения города Тро-ицка</t>
  </si>
  <si>
    <t>Пректирование    капи-тального ремонта  теп-лотрассы ГРЭС-              город, протяженность 7,7 км</t>
  </si>
  <si>
    <t>Проектирование и ст-роительство модульной газовой котельной в п. Гончарка» ул. Интер-национальная»</t>
  </si>
  <si>
    <t>Ремонт     теплотрассы   от     газовой   блочной котельной    до  жилых домов по   ул.   Интер-национальная</t>
  </si>
  <si>
    <t>Ремонт и  замена неис-правных  гидрантов на сетях водоснабжения, 50 штук</t>
  </si>
  <si>
    <t>Капитальный    ремонт канализационного   ко-ллектора     в    поселке Мясокомбинат   диаме-тром 400 мм,  протяже-нность 2,6 км</t>
  </si>
  <si>
    <t>Проектирование и   ст-роительство ПС    "Но-вая",       напряжением 110/6 кВ,   мощностью установленных    тран-сформаторов        2Х25 МВА м  ВЛ-110     кВ - 0,5 км</t>
  </si>
  <si>
    <t>Проектирование  и  ст-роительство      линии ВЛЭП      п.   Гончарка, Амур,  Слободка  - 32,4 км</t>
  </si>
  <si>
    <t>Инвентаризация  сетей уличного  освещения, 136 км</t>
  </si>
  <si>
    <t xml:space="preserve">Реализация     проекта реконструкции  тепло-вых узлов учета </t>
  </si>
  <si>
    <t>Установка     согласно проекта    подогревате-лей ГВС  в  жилых  до-мах при их отсутствии</t>
  </si>
  <si>
    <t>Уровень собираемости пла-тежей  за  предоставленные жилищно-коммунальные услуги</t>
  </si>
  <si>
    <t>Реконструкция  котель-ной № 2   (школа № 5) с переводом на приро-дный газ</t>
  </si>
  <si>
    <t>Капитальный   ремонт сетей  уличного   осве-щения</t>
  </si>
  <si>
    <t>Проектирование и  ст-роительство    модуль-ной газовой котельной                в районе дома   № 2а                ул. Подгорная</t>
  </si>
  <si>
    <t>Проектирование  и  ст-роительство      газовой котельной    в    районе котельной   Локомотив-ное депо</t>
  </si>
  <si>
    <r>
      <t xml:space="preserve">                                                                     от   </t>
    </r>
    <r>
      <rPr>
        <u/>
        <sz val="12"/>
        <color indexed="8"/>
        <rFont val="Arial"/>
        <family val="2"/>
        <charset val="204"/>
      </rPr>
      <t>29.08.2013г.</t>
    </r>
    <r>
      <rPr>
        <sz val="12"/>
        <color indexed="8"/>
        <rFont val="Arial"/>
        <family val="2"/>
        <charset val="204"/>
      </rPr>
      <t xml:space="preserve"> №</t>
    </r>
    <r>
      <rPr>
        <u/>
        <sz val="12"/>
        <color indexed="8"/>
        <rFont val="Arial"/>
        <family val="2"/>
        <charset val="204"/>
      </rPr>
      <t>103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</si>
</sst>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Border="1"/>
    <xf numFmtId="0" fontId="1" fillId="0" borderId="2" xfId="0" applyFont="1" applyBorder="1" applyAlignment="1">
      <alignment horizontal="center" vertical="top" wrapText="1"/>
    </xf>
    <xf numFmtId="0" fontId="5" fillId="0" borderId="0" xfId="0" applyFont="1" applyBorder="1"/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Fill="1"/>
    <xf numFmtId="0" fontId="2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3" xfId="0" applyFont="1" applyBorder="1"/>
    <xf numFmtId="0" fontId="3" fillId="0" borderId="0" xfId="0" applyFont="1" applyBorder="1" applyAlignment="1"/>
    <xf numFmtId="0" fontId="1" fillId="4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vertical="justify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vertical="justify" wrapText="1"/>
    </xf>
    <xf numFmtId="0" fontId="0" fillId="0" borderId="2" xfId="0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87</xdr:row>
      <xdr:rowOff>28576</xdr:rowOff>
    </xdr:from>
    <xdr:to>
      <xdr:col>3</xdr:col>
      <xdr:colOff>57150</xdr:colOff>
      <xdr:row>87</xdr:row>
      <xdr:rowOff>581026</xdr:rowOff>
    </xdr:to>
    <xdr:sp macro="" textlink="">
      <xdr:nvSpPr>
        <xdr:cNvPr id="2" name="TextBox 1"/>
        <xdr:cNvSpPr txBox="1"/>
      </xdr:nvSpPr>
      <xdr:spPr>
        <a:xfrm>
          <a:off x="1828800" y="36404551"/>
          <a:ext cx="9525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Единица измерения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Normal="100" workbookViewId="0">
      <selection activeCell="O21" sqref="O21"/>
    </sheetView>
  </sheetViews>
  <sheetFormatPr defaultRowHeight="15.75" x14ac:dyDescent="0.25"/>
  <cols>
    <col min="1" max="1" width="4.85546875" style="7" customWidth="1"/>
    <col min="2" max="2" width="28.7109375" style="7" customWidth="1"/>
    <col min="3" max="3" width="10" style="11" customWidth="1"/>
    <col min="4" max="4" width="9" style="7" customWidth="1"/>
    <col min="5" max="5" width="9.85546875" style="7" customWidth="1"/>
    <col min="6" max="6" width="9.85546875" style="7" bestFit="1" customWidth="1"/>
    <col min="7" max="7" width="9.85546875" style="7" customWidth="1"/>
    <col min="8" max="8" width="10.85546875" style="7" customWidth="1"/>
    <col min="9" max="9" width="9.85546875" style="7" customWidth="1"/>
    <col min="10" max="10" width="10.5703125" style="9" customWidth="1"/>
  </cols>
  <sheetData>
    <row r="1" spans="1:10" ht="54" customHeight="1" x14ac:dyDescent="0.3">
      <c r="A1" s="85" t="s">
        <v>98</v>
      </c>
      <c r="B1" s="86"/>
      <c r="C1" s="86"/>
      <c r="D1" s="86"/>
      <c r="E1" s="86"/>
      <c r="F1" s="86"/>
      <c r="G1" s="86"/>
      <c r="H1" s="86"/>
      <c r="I1" s="86"/>
      <c r="J1" s="86"/>
    </row>
    <row r="3" spans="1:10" ht="63" customHeight="1" x14ac:dyDescent="0.25">
      <c r="A3" s="55" t="s">
        <v>47</v>
      </c>
      <c r="B3" s="55" t="s">
        <v>0</v>
      </c>
      <c r="C3" s="55" t="s">
        <v>48</v>
      </c>
      <c r="D3" s="55" t="s">
        <v>49</v>
      </c>
      <c r="E3" s="66" t="s">
        <v>1</v>
      </c>
      <c r="F3" s="67"/>
      <c r="G3" s="67"/>
      <c r="H3" s="67"/>
      <c r="I3" s="67"/>
      <c r="J3" s="68"/>
    </row>
    <row r="4" spans="1:10" x14ac:dyDescent="0.25">
      <c r="A4" s="56"/>
      <c r="B4" s="56"/>
      <c r="C4" s="56"/>
      <c r="D4" s="56"/>
      <c r="E4" s="1">
        <v>2011</v>
      </c>
      <c r="F4" s="1">
        <v>2012</v>
      </c>
      <c r="G4" s="1">
        <v>2013</v>
      </c>
      <c r="H4" s="1">
        <v>2014</v>
      </c>
      <c r="I4" s="1">
        <v>2015</v>
      </c>
      <c r="J4" s="4" t="s">
        <v>2</v>
      </c>
    </row>
    <row r="5" spans="1:10" x14ac:dyDescent="0.25">
      <c r="A5" s="65" t="s">
        <v>54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19" customFormat="1" x14ac:dyDescent="0.25">
      <c r="A6" s="62" t="s">
        <v>56</v>
      </c>
      <c r="B6" s="76" t="s">
        <v>3</v>
      </c>
      <c r="C6" s="62" t="s">
        <v>50</v>
      </c>
      <c r="D6" s="18" t="s">
        <v>43</v>
      </c>
      <c r="E6" s="18">
        <v>1573.6</v>
      </c>
      <c r="F6" s="23">
        <v>1086.5</v>
      </c>
      <c r="G6" s="18">
        <v>1600</v>
      </c>
      <c r="H6" s="18">
        <v>1600</v>
      </c>
      <c r="I6" s="18">
        <v>1600</v>
      </c>
      <c r="J6" s="24">
        <f>SUM(E6:I6)</f>
        <v>7460.1</v>
      </c>
    </row>
    <row r="7" spans="1:10" s="19" customFormat="1" x14ac:dyDescent="0.25">
      <c r="A7" s="63"/>
      <c r="B7" s="77"/>
      <c r="C7" s="63"/>
      <c r="D7" s="18" t="s">
        <v>44</v>
      </c>
      <c r="E7" s="18">
        <v>12588.8</v>
      </c>
      <c r="F7" s="23">
        <v>4949.8</v>
      </c>
      <c r="G7" s="18">
        <v>12800</v>
      </c>
      <c r="H7" s="18">
        <v>12800</v>
      </c>
      <c r="I7" s="18">
        <v>12800</v>
      </c>
      <c r="J7" s="24">
        <f>SUM(E7:I7)</f>
        <v>55938.6</v>
      </c>
    </row>
    <row r="8" spans="1:10" s="19" customFormat="1" x14ac:dyDescent="0.25">
      <c r="A8" s="63"/>
      <c r="B8" s="77"/>
      <c r="C8" s="63"/>
      <c r="D8" s="18" t="s">
        <v>45</v>
      </c>
      <c r="E8" s="18">
        <v>135329.60000000001</v>
      </c>
      <c r="F8" s="23">
        <v>14901.4</v>
      </c>
      <c r="G8" s="18">
        <v>137600</v>
      </c>
      <c r="H8" s="18">
        <v>137600</v>
      </c>
      <c r="I8" s="18">
        <v>137600</v>
      </c>
      <c r="J8" s="24">
        <f>SUM(E8:I8)</f>
        <v>563031</v>
      </c>
    </row>
    <row r="9" spans="1:10" s="19" customFormat="1" x14ac:dyDescent="0.25">
      <c r="A9" s="63"/>
      <c r="B9" s="77"/>
      <c r="C9" s="63"/>
      <c r="D9" s="18" t="s">
        <v>51</v>
      </c>
      <c r="E9" s="18">
        <v>7868</v>
      </c>
      <c r="F9" s="23">
        <v>1102.2</v>
      </c>
      <c r="G9" s="18">
        <v>8000</v>
      </c>
      <c r="H9" s="18">
        <v>8000</v>
      </c>
      <c r="I9" s="18">
        <v>8000</v>
      </c>
      <c r="J9" s="24">
        <f>SUM(E9:I9)</f>
        <v>32970.199999999997</v>
      </c>
    </row>
    <row r="10" spans="1:10" s="20" customFormat="1" ht="19.5" customHeight="1" x14ac:dyDescent="0.25">
      <c r="A10" s="63"/>
      <c r="B10" s="77"/>
      <c r="C10" s="63"/>
      <c r="D10" s="74" t="s">
        <v>52</v>
      </c>
      <c r="E10" s="12">
        <f>SUM(E6:E9)</f>
        <v>157360</v>
      </c>
      <c r="F10" s="24">
        <f>SUM(F6:F9)</f>
        <v>22039.9</v>
      </c>
      <c r="G10" s="12">
        <f>SUM(G6:G9)</f>
        <v>160000</v>
      </c>
      <c r="H10" s="12">
        <f>SUM(H6:H9)</f>
        <v>160000</v>
      </c>
      <c r="I10" s="12">
        <f>SUM(I6:I9)</f>
        <v>160000</v>
      </c>
      <c r="J10" s="24">
        <f>SUM(E10:I10)</f>
        <v>659399.9</v>
      </c>
    </row>
    <row r="11" spans="1:10" s="20" customFormat="1" ht="17.25" customHeight="1" x14ac:dyDescent="0.25">
      <c r="A11" s="64"/>
      <c r="B11" s="78"/>
      <c r="C11" s="64"/>
      <c r="D11" s="75"/>
      <c r="E11" s="12" t="s">
        <v>4</v>
      </c>
      <c r="F11" s="25" t="s">
        <v>5</v>
      </c>
      <c r="G11" s="21" t="s">
        <v>6</v>
      </c>
      <c r="H11" s="21" t="s">
        <v>6</v>
      </c>
      <c r="I11" s="21" t="s">
        <v>6</v>
      </c>
      <c r="J11" s="25" t="s">
        <v>7</v>
      </c>
    </row>
    <row r="12" spans="1:10" s="19" customFormat="1" x14ac:dyDescent="0.25">
      <c r="A12" s="62" t="s">
        <v>57</v>
      </c>
      <c r="B12" s="76" t="s">
        <v>8</v>
      </c>
      <c r="C12" s="62" t="s">
        <v>50</v>
      </c>
      <c r="D12" s="18" t="s">
        <v>43</v>
      </c>
      <c r="E12" s="18">
        <v>2000</v>
      </c>
      <c r="F12" s="23">
        <v>1909</v>
      </c>
      <c r="G12" s="23">
        <v>2000</v>
      </c>
      <c r="H12" s="23">
        <v>2000</v>
      </c>
      <c r="I12" s="23">
        <v>2000</v>
      </c>
      <c r="J12" s="24">
        <f>SUM(E12:I12)</f>
        <v>9909</v>
      </c>
    </row>
    <row r="13" spans="1:10" s="19" customFormat="1" x14ac:dyDescent="0.25">
      <c r="A13" s="63"/>
      <c r="B13" s="77"/>
      <c r="C13" s="63"/>
      <c r="D13" s="18" t="s">
        <v>44</v>
      </c>
      <c r="E13" s="18">
        <v>3000</v>
      </c>
      <c r="F13" s="23">
        <v>3164.3</v>
      </c>
      <c r="G13" s="23">
        <v>0</v>
      </c>
      <c r="H13" s="23">
        <v>0</v>
      </c>
      <c r="I13" s="23">
        <v>0</v>
      </c>
      <c r="J13" s="24">
        <f>SUM(E13:I13)</f>
        <v>6164.3</v>
      </c>
    </row>
    <row r="14" spans="1:10" s="19" customFormat="1" x14ac:dyDescent="0.25">
      <c r="A14" s="63"/>
      <c r="B14" s="77"/>
      <c r="C14" s="63"/>
      <c r="D14" s="18" t="s">
        <v>45</v>
      </c>
      <c r="E14" s="18">
        <v>5000</v>
      </c>
      <c r="F14" s="23">
        <v>1749.2</v>
      </c>
      <c r="G14" s="23">
        <v>0</v>
      </c>
      <c r="H14" s="23">
        <v>0</v>
      </c>
      <c r="I14" s="23">
        <v>0</v>
      </c>
      <c r="J14" s="24">
        <f>SUM(E14:I14)</f>
        <v>6749.2</v>
      </c>
    </row>
    <row r="15" spans="1:10" s="20" customFormat="1" x14ac:dyDescent="0.25">
      <c r="A15" s="63"/>
      <c r="B15" s="77"/>
      <c r="C15" s="63"/>
      <c r="D15" s="74" t="s">
        <v>52</v>
      </c>
      <c r="E15" s="12">
        <f>SUM(E12:E14)</f>
        <v>10000</v>
      </c>
      <c r="F15" s="24">
        <f>SUM(F12:F14)</f>
        <v>6822.5</v>
      </c>
      <c r="G15" s="24">
        <f>SUM(G12:G14)</f>
        <v>2000</v>
      </c>
      <c r="H15" s="24">
        <f>SUM(H12:H14)</f>
        <v>2000</v>
      </c>
      <c r="I15" s="24">
        <f>SUM(I12:I14)</f>
        <v>2000</v>
      </c>
      <c r="J15" s="24">
        <f>SUM(E15:I15)</f>
        <v>22822.5</v>
      </c>
    </row>
    <row r="16" spans="1:10" s="20" customFormat="1" ht="18" customHeight="1" x14ac:dyDescent="0.25">
      <c r="A16" s="64"/>
      <c r="B16" s="78"/>
      <c r="C16" s="64"/>
      <c r="D16" s="75"/>
      <c r="E16" s="12" t="s">
        <v>9</v>
      </c>
      <c r="F16" s="24" t="s">
        <v>102</v>
      </c>
      <c r="G16" s="24" t="s">
        <v>103</v>
      </c>
      <c r="H16" s="24" t="s">
        <v>104</v>
      </c>
      <c r="I16" s="24" t="s">
        <v>104</v>
      </c>
      <c r="J16" s="24" t="s">
        <v>105</v>
      </c>
    </row>
    <row r="17" spans="1:10" s="19" customFormat="1" x14ac:dyDescent="0.25">
      <c r="A17" s="62" t="s">
        <v>58</v>
      </c>
      <c r="B17" s="76" t="s">
        <v>10</v>
      </c>
      <c r="C17" s="62" t="s">
        <v>50</v>
      </c>
      <c r="D17" s="18" t="s">
        <v>43</v>
      </c>
      <c r="E17" s="18">
        <v>2500</v>
      </c>
      <c r="F17" s="23">
        <v>0</v>
      </c>
      <c r="G17" s="23">
        <v>2500</v>
      </c>
      <c r="H17" s="23">
        <v>0</v>
      </c>
      <c r="I17" s="23">
        <v>2500</v>
      </c>
      <c r="J17" s="24">
        <f>SUM(E17:I17)</f>
        <v>7500</v>
      </c>
    </row>
    <row r="18" spans="1:10" s="19" customFormat="1" x14ac:dyDescent="0.25">
      <c r="A18" s="63"/>
      <c r="B18" s="77"/>
      <c r="C18" s="63"/>
      <c r="D18" s="18" t="s">
        <v>44</v>
      </c>
      <c r="E18" s="18">
        <v>5000</v>
      </c>
      <c r="F18" s="23">
        <v>0</v>
      </c>
      <c r="G18" s="23">
        <v>0</v>
      </c>
      <c r="H18" s="23">
        <v>0</v>
      </c>
      <c r="I18" s="23">
        <v>0</v>
      </c>
      <c r="J18" s="24">
        <f>SUM(E18:I18)</f>
        <v>5000</v>
      </c>
    </row>
    <row r="19" spans="1:10" s="20" customFormat="1" ht="17.25" customHeight="1" x14ac:dyDescent="0.25">
      <c r="A19" s="63"/>
      <c r="B19" s="77"/>
      <c r="C19" s="63"/>
      <c r="D19" s="74" t="s">
        <v>52</v>
      </c>
      <c r="E19" s="12">
        <f>SUM(E17:E18)</f>
        <v>7500</v>
      </c>
      <c r="F19" s="24">
        <f>SUM(F17:F18)</f>
        <v>0</v>
      </c>
      <c r="G19" s="24">
        <f>SUM(G17:G18)</f>
        <v>2500</v>
      </c>
      <c r="H19" s="24">
        <f>SUM(H17:H18)</f>
        <v>0</v>
      </c>
      <c r="I19" s="24">
        <f>SUM(I17:I18)</f>
        <v>2500</v>
      </c>
      <c r="J19" s="24">
        <f>SUM(E19:I19)</f>
        <v>12500</v>
      </c>
    </row>
    <row r="20" spans="1:10" s="20" customFormat="1" ht="15.75" customHeight="1" x14ac:dyDescent="0.25">
      <c r="A20" s="64"/>
      <c r="B20" s="78"/>
      <c r="C20" s="64"/>
      <c r="D20" s="75"/>
      <c r="E20" s="12" t="s">
        <v>11</v>
      </c>
      <c r="F20" s="24">
        <v>0</v>
      </c>
      <c r="G20" s="24" t="s">
        <v>104</v>
      </c>
      <c r="H20" s="24" t="s">
        <v>104</v>
      </c>
      <c r="I20" s="24" t="s">
        <v>104</v>
      </c>
      <c r="J20" s="24" t="s">
        <v>106</v>
      </c>
    </row>
    <row r="21" spans="1:10" s="19" customFormat="1" x14ac:dyDescent="0.25">
      <c r="A21" s="18"/>
      <c r="B21" s="22" t="s">
        <v>12</v>
      </c>
      <c r="C21" s="18"/>
      <c r="D21" s="18"/>
      <c r="E21" s="12">
        <f t="shared" ref="E21:J21" si="0">E19+E15+E10</f>
        <v>174860</v>
      </c>
      <c r="F21" s="12">
        <f t="shared" si="0"/>
        <v>28862.400000000001</v>
      </c>
      <c r="G21" s="12">
        <f t="shared" si="0"/>
        <v>164500</v>
      </c>
      <c r="H21" s="12">
        <f t="shared" si="0"/>
        <v>162000</v>
      </c>
      <c r="I21" s="12">
        <f t="shared" si="0"/>
        <v>164500</v>
      </c>
      <c r="J21" s="12">
        <f t="shared" si="0"/>
        <v>694722.4</v>
      </c>
    </row>
    <row r="22" spans="1:10" x14ac:dyDescent="0.25">
      <c r="A22" s="69" t="s">
        <v>55</v>
      </c>
      <c r="B22" s="70"/>
      <c r="C22" s="70"/>
      <c r="D22" s="70"/>
      <c r="E22" s="70"/>
      <c r="F22" s="70"/>
      <c r="G22" s="70"/>
      <c r="H22" s="70"/>
      <c r="I22" s="70"/>
      <c r="J22" s="71"/>
    </row>
    <row r="23" spans="1:10" ht="28.5" customHeight="1" x14ac:dyDescent="0.25">
      <c r="A23" s="81" t="s">
        <v>59</v>
      </c>
      <c r="B23" s="79" t="s">
        <v>13</v>
      </c>
      <c r="C23" s="81" t="s">
        <v>50</v>
      </c>
      <c r="D23" s="1" t="s">
        <v>43</v>
      </c>
      <c r="E23" s="1">
        <v>1500</v>
      </c>
      <c r="F23" s="1">
        <v>0</v>
      </c>
      <c r="G23" s="1">
        <v>0</v>
      </c>
      <c r="H23" s="1">
        <v>0</v>
      </c>
      <c r="I23" s="1">
        <v>0</v>
      </c>
      <c r="J23" s="4">
        <f>SUM(E23:I23)</f>
        <v>1500</v>
      </c>
    </row>
    <row r="24" spans="1:10" ht="22.5" customHeight="1" x14ac:dyDescent="0.25">
      <c r="A24" s="82"/>
      <c r="B24" s="80"/>
      <c r="C24" s="82"/>
      <c r="D24" s="1" t="s">
        <v>44</v>
      </c>
      <c r="E24" s="1">
        <v>11140</v>
      </c>
      <c r="F24" s="1">
        <v>0</v>
      </c>
      <c r="G24" s="1">
        <v>0</v>
      </c>
      <c r="H24" s="1">
        <v>0</v>
      </c>
      <c r="I24" s="1">
        <v>0</v>
      </c>
      <c r="J24" s="4">
        <f t="shared" ref="J24:J34" si="1">SUM(E24:I24)</f>
        <v>11140</v>
      </c>
    </row>
    <row r="25" spans="1:10" ht="63" x14ac:dyDescent="0.25">
      <c r="A25" s="1" t="s">
        <v>60</v>
      </c>
      <c r="B25" s="10" t="s">
        <v>14</v>
      </c>
      <c r="C25" s="1" t="s">
        <v>50</v>
      </c>
      <c r="D25" s="1" t="s">
        <v>43</v>
      </c>
      <c r="E25" s="1">
        <v>3000</v>
      </c>
      <c r="F25" s="1">
        <v>0</v>
      </c>
      <c r="G25" s="1">
        <v>0</v>
      </c>
      <c r="H25" s="1">
        <v>0</v>
      </c>
      <c r="I25" s="1">
        <v>0</v>
      </c>
      <c r="J25" s="4">
        <f t="shared" si="1"/>
        <v>3000</v>
      </c>
    </row>
    <row r="26" spans="1:10" ht="63" x14ac:dyDescent="0.25">
      <c r="A26" s="1" t="s">
        <v>61</v>
      </c>
      <c r="B26" s="10" t="s">
        <v>15</v>
      </c>
      <c r="C26" s="1" t="s">
        <v>53</v>
      </c>
      <c r="D26" s="1" t="s">
        <v>43</v>
      </c>
      <c r="E26" s="1">
        <v>4000</v>
      </c>
      <c r="F26" s="1">
        <v>0</v>
      </c>
      <c r="G26" s="1">
        <v>0</v>
      </c>
      <c r="H26" s="1">
        <v>0</v>
      </c>
      <c r="I26" s="1">
        <v>0</v>
      </c>
      <c r="J26" s="4">
        <f t="shared" si="1"/>
        <v>4000</v>
      </c>
    </row>
    <row r="27" spans="1:10" ht="26.25" customHeight="1" x14ac:dyDescent="0.25">
      <c r="A27" s="81" t="s">
        <v>62</v>
      </c>
      <c r="B27" s="79" t="s">
        <v>16</v>
      </c>
      <c r="C27" s="81" t="s">
        <v>53</v>
      </c>
      <c r="D27" s="1" t="s">
        <v>43</v>
      </c>
      <c r="E27" s="1">
        <v>2000</v>
      </c>
      <c r="F27" s="1">
        <v>0</v>
      </c>
      <c r="G27" s="1">
        <v>0</v>
      </c>
      <c r="H27" s="1">
        <v>0</v>
      </c>
      <c r="I27" s="1">
        <v>0</v>
      </c>
      <c r="J27" s="4">
        <f t="shared" si="1"/>
        <v>2000</v>
      </c>
    </row>
    <row r="28" spans="1:10" ht="25.5" customHeight="1" x14ac:dyDescent="0.25">
      <c r="A28" s="82"/>
      <c r="B28" s="80"/>
      <c r="C28" s="82"/>
      <c r="D28" s="1" t="s">
        <v>44</v>
      </c>
      <c r="E28" s="1">
        <v>7000</v>
      </c>
      <c r="F28" s="1">
        <v>0</v>
      </c>
      <c r="G28" s="1">
        <v>0</v>
      </c>
      <c r="H28" s="1">
        <v>0</v>
      </c>
      <c r="I28" s="1">
        <v>0</v>
      </c>
      <c r="J28" s="4">
        <f t="shared" si="1"/>
        <v>7000</v>
      </c>
    </row>
    <row r="29" spans="1:10" ht="44.25" customHeight="1" x14ac:dyDescent="0.25">
      <c r="A29" s="81" t="s">
        <v>63</v>
      </c>
      <c r="B29" s="79" t="s">
        <v>17</v>
      </c>
      <c r="C29" s="81" t="s">
        <v>53</v>
      </c>
      <c r="D29" s="1" t="s">
        <v>43</v>
      </c>
      <c r="E29" s="1">
        <v>1200</v>
      </c>
      <c r="F29" s="1">
        <v>0</v>
      </c>
      <c r="G29" s="1">
        <v>0</v>
      </c>
      <c r="H29" s="1">
        <v>0</v>
      </c>
      <c r="I29" s="1">
        <v>0</v>
      </c>
      <c r="J29" s="4">
        <f t="shared" si="1"/>
        <v>1200</v>
      </c>
    </row>
    <row r="30" spans="1:10" ht="38.25" customHeight="1" x14ac:dyDescent="0.25">
      <c r="A30" s="82"/>
      <c r="B30" s="80"/>
      <c r="C30" s="82"/>
      <c r="D30" s="1" t="s">
        <v>44</v>
      </c>
      <c r="E30" s="1">
        <v>10000</v>
      </c>
      <c r="F30" s="1">
        <v>0</v>
      </c>
      <c r="G30" s="1">
        <v>0</v>
      </c>
      <c r="H30" s="1">
        <v>0</v>
      </c>
      <c r="I30" s="1">
        <v>0</v>
      </c>
      <c r="J30" s="4">
        <f t="shared" si="1"/>
        <v>10000</v>
      </c>
    </row>
    <row r="31" spans="1:10" ht="36.75" customHeight="1" x14ac:dyDescent="0.25">
      <c r="A31" s="81" t="s">
        <v>64</v>
      </c>
      <c r="B31" s="79" t="s">
        <v>18</v>
      </c>
      <c r="C31" s="81" t="s">
        <v>53</v>
      </c>
      <c r="D31" s="1" t="s">
        <v>43</v>
      </c>
      <c r="E31" s="1">
        <v>2500</v>
      </c>
      <c r="F31" s="23">
        <v>0</v>
      </c>
      <c r="G31" s="1">
        <v>0</v>
      </c>
      <c r="H31" s="1">
        <v>0</v>
      </c>
      <c r="I31" s="1">
        <v>0</v>
      </c>
      <c r="J31" s="4">
        <f t="shared" si="1"/>
        <v>2500</v>
      </c>
    </row>
    <row r="32" spans="1:10" ht="42.75" customHeight="1" x14ac:dyDescent="0.25">
      <c r="A32" s="82"/>
      <c r="B32" s="80"/>
      <c r="C32" s="82"/>
      <c r="D32" s="1" t="s">
        <v>44</v>
      </c>
      <c r="E32" s="1">
        <v>6000</v>
      </c>
      <c r="F32" s="23">
        <v>0</v>
      </c>
      <c r="G32" s="1">
        <v>0</v>
      </c>
      <c r="H32" s="1">
        <v>0</v>
      </c>
      <c r="I32" s="1">
        <v>0</v>
      </c>
      <c r="J32" s="4">
        <f t="shared" si="1"/>
        <v>6000</v>
      </c>
    </row>
    <row r="33" spans="1:10" ht="63" x14ac:dyDescent="0.25">
      <c r="A33" s="23" t="s">
        <v>65</v>
      </c>
      <c r="B33" s="26" t="s">
        <v>19</v>
      </c>
      <c r="C33" s="23" t="s">
        <v>50</v>
      </c>
      <c r="D33" s="23" t="s">
        <v>43</v>
      </c>
      <c r="E33" s="23">
        <v>0</v>
      </c>
      <c r="F33" s="23">
        <v>1120.9000000000001</v>
      </c>
      <c r="G33" s="23">
        <v>0</v>
      </c>
      <c r="H33" s="23">
        <v>0</v>
      </c>
      <c r="I33" s="23">
        <v>0</v>
      </c>
      <c r="J33" s="24">
        <f t="shared" si="1"/>
        <v>1120.9000000000001</v>
      </c>
    </row>
    <row r="34" spans="1:10" ht="31.5" x14ac:dyDescent="0.25">
      <c r="A34" s="23" t="s">
        <v>73</v>
      </c>
      <c r="B34" s="26" t="s">
        <v>74</v>
      </c>
      <c r="C34" s="23" t="s">
        <v>50</v>
      </c>
      <c r="D34" s="23" t="s">
        <v>43</v>
      </c>
      <c r="E34" s="23">
        <v>0</v>
      </c>
      <c r="F34" s="23">
        <v>0</v>
      </c>
      <c r="G34" s="23">
        <v>0</v>
      </c>
      <c r="H34" s="23">
        <v>0</v>
      </c>
      <c r="I34" s="23">
        <v>600</v>
      </c>
      <c r="J34" s="24">
        <f t="shared" si="1"/>
        <v>600</v>
      </c>
    </row>
    <row r="35" spans="1:10" x14ac:dyDescent="0.25">
      <c r="A35" s="1"/>
      <c r="B35" s="5" t="s">
        <v>20</v>
      </c>
      <c r="C35" s="1"/>
      <c r="D35" s="1"/>
      <c r="E35" s="4">
        <f t="shared" ref="E35:J35" si="2">SUM(E23:E34)</f>
        <v>48340</v>
      </c>
      <c r="F35" s="4">
        <f t="shared" si="2"/>
        <v>1120.9000000000001</v>
      </c>
      <c r="G35" s="4">
        <f t="shared" si="2"/>
        <v>0</v>
      </c>
      <c r="H35" s="4">
        <f t="shared" si="2"/>
        <v>0</v>
      </c>
      <c r="I35" s="4">
        <f t="shared" si="2"/>
        <v>600</v>
      </c>
      <c r="J35" s="4">
        <f t="shared" si="2"/>
        <v>50060.9</v>
      </c>
    </row>
    <row r="36" spans="1:10" x14ac:dyDescent="0.25">
      <c r="A36" s="69" t="s">
        <v>66</v>
      </c>
      <c r="B36" s="70"/>
      <c r="C36" s="70"/>
      <c r="D36" s="70"/>
      <c r="E36" s="70"/>
      <c r="F36" s="70"/>
      <c r="G36" s="70"/>
      <c r="H36" s="70"/>
      <c r="I36" s="70"/>
      <c r="J36" s="71"/>
    </row>
    <row r="37" spans="1:10" ht="78.75" x14ac:dyDescent="0.25">
      <c r="A37" s="1" t="s">
        <v>67</v>
      </c>
      <c r="B37" s="2" t="s">
        <v>21</v>
      </c>
      <c r="C37" s="1" t="s">
        <v>50</v>
      </c>
      <c r="D37" s="1" t="s">
        <v>43</v>
      </c>
      <c r="E37" s="1">
        <v>0</v>
      </c>
      <c r="F37" s="6">
        <v>0</v>
      </c>
      <c r="G37" s="1">
        <v>359</v>
      </c>
      <c r="H37" s="1">
        <v>0</v>
      </c>
      <c r="I37" s="1">
        <v>0</v>
      </c>
      <c r="J37" s="4">
        <f>SUM(E37:I37)</f>
        <v>359</v>
      </c>
    </row>
    <row r="38" spans="1:10" ht="63" x14ac:dyDescent="0.25">
      <c r="A38" s="1" t="s">
        <v>68</v>
      </c>
      <c r="B38" s="2" t="s">
        <v>22</v>
      </c>
      <c r="C38" s="1" t="s">
        <v>50</v>
      </c>
      <c r="D38" s="1" t="s">
        <v>43</v>
      </c>
      <c r="E38" s="1">
        <v>100</v>
      </c>
      <c r="F38" s="23">
        <v>50</v>
      </c>
      <c r="G38" s="23">
        <v>193</v>
      </c>
      <c r="H38" s="23">
        <v>193</v>
      </c>
      <c r="I38" s="23">
        <v>193</v>
      </c>
      <c r="J38" s="24">
        <f>SUM(E38:I38)</f>
        <v>729</v>
      </c>
    </row>
    <row r="39" spans="1:10" ht="94.5" x14ac:dyDescent="0.25">
      <c r="A39" s="23" t="s">
        <v>69</v>
      </c>
      <c r="B39" s="26" t="s">
        <v>23</v>
      </c>
      <c r="C39" s="23" t="s">
        <v>50</v>
      </c>
      <c r="D39" s="23" t="s">
        <v>43</v>
      </c>
      <c r="E39" s="23">
        <v>0</v>
      </c>
      <c r="F39" s="23">
        <v>375</v>
      </c>
      <c r="G39" s="23">
        <v>0</v>
      </c>
      <c r="H39" s="23">
        <v>0</v>
      </c>
      <c r="I39" s="23">
        <v>0</v>
      </c>
      <c r="J39" s="24">
        <f>SUM(E39:I39)</f>
        <v>375</v>
      </c>
    </row>
    <row r="40" spans="1:10" x14ac:dyDescent="0.25">
      <c r="A40" s="1"/>
      <c r="B40" s="1" t="s">
        <v>12</v>
      </c>
      <c r="C40" s="1"/>
      <c r="D40" s="1"/>
      <c r="E40" s="4">
        <f t="shared" ref="E40:J40" si="3">SUM(E37:E39)</f>
        <v>100</v>
      </c>
      <c r="F40" s="4">
        <f t="shared" si="3"/>
        <v>425</v>
      </c>
      <c r="G40" s="4">
        <f t="shared" si="3"/>
        <v>552</v>
      </c>
      <c r="H40" s="4">
        <f t="shared" si="3"/>
        <v>193</v>
      </c>
      <c r="I40" s="4">
        <f t="shared" si="3"/>
        <v>193</v>
      </c>
      <c r="J40" s="4">
        <f t="shared" si="3"/>
        <v>1463</v>
      </c>
    </row>
    <row r="41" spans="1:10" x14ac:dyDescent="0.25">
      <c r="A41" s="69" t="s">
        <v>70</v>
      </c>
      <c r="B41" s="70"/>
      <c r="C41" s="70"/>
      <c r="D41" s="70"/>
      <c r="E41" s="70"/>
      <c r="F41" s="70"/>
      <c r="G41" s="70"/>
      <c r="H41" s="70"/>
      <c r="I41" s="70"/>
      <c r="J41" s="71"/>
    </row>
    <row r="42" spans="1:10" ht="22.5" customHeight="1" x14ac:dyDescent="0.25">
      <c r="A42" s="81" t="s">
        <v>72</v>
      </c>
      <c r="B42" s="79" t="s">
        <v>24</v>
      </c>
      <c r="C42" s="81" t="s">
        <v>50</v>
      </c>
      <c r="D42" s="1" t="s">
        <v>43</v>
      </c>
      <c r="E42" s="8">
        <v>0</v>
      </c>
      <c r="F42" s="1">
        <v>0</v>
      </c>
      <c r="G42" s="23">
        <v>140</v>
      </c>
      <c r="H42" s="23">
        <v>0</v>
      </c>
      <c r="I42" s="23">
        <v>140</v>
      </c>
      <c r="J42" s="24">
        <f>SUM(E42:I42)</f>
        <v>280</v>
      </c>
    </row>
    <row r="43" spans="1:10" ht="23.25" customHeight="1" x14ac:dyDescent="0.25">
      <c r="A43" s="84"/>
      <c r="B43" s="83"/>
      <c r="C43" s="84"/>
      <c r="D43" s="1" t="s">
        <v>44</v>
      </c>
      <c r="E43" s="1">
        <v>0</v>
      </c>
      <c r="F43" s="1">
        <v>0</v>
      </c>
      <c r="G43" s="23">
        <v>0</v>
      </c>
      <c r="H43" s="23">
        <v>0</v>
      </c>
      <c r="I43" s="23">
        <v>0</v>
      </c>
      <c r="J43" s="24">
        <f>SUM(E43:I43)</f>
        <v>0</v>
      </c>
    </row>
    <row r="44" spans="1:10" ht="24" customHeight="1" x14ac:dyDescent="0.25">
      <c r="A44" s="84"/>
      <c r="B44" s="83"/>
      <c r="C44" s="84"/>
      <c r="D44" s="1" t="s">
        <v>45</v>
      </c>
      <c r="E44" s="1">
        <v>0</v>
      </c>
      <c r="F44" s="1">
        <v>0</v>
      </c>
      <c r="G44" s="23">
        <v>0</v>
      </c>
      <c r="H44" s="23">
        <v>0</v>
      </c>
      <c r="I44" s="23">
        <v>225</v>
      </c>
      <c r="J44" s="24">
        <f>SUM(E44:I44)</f>
        <v>225</v>
      </c>
    </row>
    <row r="45" spans="1:10" ht="25.5" customHeight="1" x14ac:dyDescent="0.25">
      <c r="A45" s="82"/>
      <c r="B45" s="80"/>
      <c r="C45" s="82"/>
      <c r="D45" s="1" t="s">
        <v>71</v>
      </c>
      <c r="E45" s="1">
        <v>0</v>
      </c>
      <c r="F45" s="1">
        <v>0</v>
      </c>
      <c r="G45" s="23">
        <v>0</v>
      </c>
      <c r="H45" s="23">
        <v>0</v>
      </c>
      <c r="I45" s="23">
        <v>150</v>
      </c>
      <c r="J45" s="24">
        <f>SUM(E45:I45)</f>
        <v>150</v>
      </c>
    </row>
    <row r="46" spans="1:10" x14ac:dyDescent="0.25">
      <c r="A46" s="1"/>
      <c r="B46" s="1" t="s">
        <v>20</v>
      </c>
      <c r="C46" s="1"/>
      <c r="D46" s="1"/>
      <c r="E46" s="4">
        <f t="shared" ref="E46:J46" si="4">SUM(E42:E45)</f>
        <v>0</v>
      </c>
      <c r="F46" s="4">
        <f t="shared" si="4"/>
        <v>0</v>
      </c>
      <c r="G46" s="4">
        <f t="shared" si="4"/>
        <v>140</v>
      </c>
      <c r="H46" s="4">
        <f t="shared" si="4"/>
        <v>0</v>
      </c>
      <c r="I46" s="4">
        <f t="shared" si="4"/>
        <v>515</v>
      </c>
      <c r="J46" s="4">
        <f t="shared" si="4"/>
        <v>655</v>
      </c>
    </row>
    <row r="47" spans="1:10" ht="15.75" customHeight="1" x14ac:dyDescent="0.25">
      <c r="A47" s="69" t="s">
        <v>75</v>
      </c>
      <c r="B47" s="70"/>
      <c r="C47" s="70"/>
      <c r="D47" s="70"/>
      <c r="E47" s="70"/>
      <c r="F47" s="70"/>
      <c r="G47" s="70"/>
      <c r="H47" s="70"/>
      <c r="I47" s="70"/>
      <c r="J47" s="71"/>
    </row>
    <row r="48" spans="1:10" ht="94.5" x14ac:dyDescent="0.25">
      <c r="A48" s="1" t="s">
        <v>76</v>
      </c>
      <c r="B48" s="2" t="s">
        <v>25</v>
      </c>
      <c r="C48" s="1" t="s">
        <v>80</v>
      </c>
      <c r="D48" s="1" t="s">
        <v>46</v>
      </c>
      <c r="E48" s="1">
        <v>16499</v>
      </c>
      <c r="F48" s="23">
        <v>0</v>
      </c>
      <c r="G48" s="23">
        <v>0</v>
      </c>
      <c r="H48" s="1">
        <v>0</v>
      </c>
      <c r="I48" s="1">
        <v>0</v>
      </c>
      <c r="J48" s="4">
        <f>SUM(E48:I48)</f>
        <v>16499</v>
      </c>
    </row>
    <row r="49" spans="1:10" ht="63" x14ac:dyDescent="0.25">
      <c r="A49" s="1" t="s">
        <v>77</v>
      </c>
      <c r="B49" s="2" t="s">
        <v>26</v>
      </c>
      <c r="C49" s="1" t="s">
        <v>80</v>
      </c>
      <c r="D49" s="1" t="s">
        <v>46</v>
      </c>
      <c r="E49" s="1">
        <v>4600</v>
      </c>
      <c r="F49" s="23">
        <v>0</v>
      </c>
      <c r="G49" s="23">
        <v>0</v>
      </c>
      <c r="H49" s="1">
        <v>0</v>
      </c>
      <c r="I49" s="23">
        <v>3000</v>
      </c>
      <c r="J49" s="4">
        <f>SUM(E49:I49)</f>
        <v>7600</v>
      </c>
    </row>
    <row r="50" spans="1:10" ht="33" customHeight="1" x14ac:dyDescent="0.25">
      <c r="A50" s="1" t="s">
        <v>78</v>
      </c>
      <c r="B50" s="2" t="s">
        <v>27</v>
      </c>
      <c r="C50" s="1" t="s">
        <v>81</v>
      </c>
      <c r="D50" s="1" t="s">
        <v>43</v>
      </c>
      <c r="E50" s="1">
        <v>360</v>
      </c>
      <c r="F50" s="31">
        <v>0</v>
      </c>
      <c r="G50" s="31">
        <v>0</v>
      </c>
      <c r="H50" s="1">
        <v>360</v>
      </c>
      <c r="I50" s="1">
        <v>360</v>
      </c>
      <c r="J50" s="4">
        <f>SUM(E50:I50)</f>
        <v>1080</v>
      </c>
    </row>
    <row r="51" spans="1:10" ht="31.5" x14ac:dyDescent="0.25">
      <c r="A51" s="1" t="s">
        <v>79</v>
      </c>
      <c r="B51" s="26" t="s">
        <v>28</v>
      </c>
      <c r="C51" s="23" t="s">
        <v>50</v>
      </c>
      <c r="D51" s="23" t="s">
        <v>43</v>
      </c>
      <c r="E51" s="23">
        <v>3799.3</v>
      </c>
      <c r="F51" s="23">
        <v>3618</v>
      </c>
      <c r="G51" s="23">
        <v>3000</v>
      </c>
      <c r="H51" s="23">
        <v>3000</v>
      </c>
      <c r="I51" s="23">
        <f>3000+500</f>
        <v>3500</v>
      </c>
      <c r="J51" s="4">
        <f>SUM(E51:I51)</f>
        <v>16917.3</v>
      </c>
    </row>
    <row r="52" spans="1:10" x14ac:dyDescent="0.25">
      <c r="A52" s="4"/>
      <c r="B52" s="2" t="s">
        <v>20</v>
      </c>
      <c r="C52" s="1"/>
      <c r="D52" s="1"/>
      <c r="E52" s="4">
        <f t="shared" ref="E52:J52" si="5">SUM(E48:E51)</f>
        <v>25258.3</v>
      </c>
      <c r="F52" s="4">
        <f t="shared" si="5"/>
        <v>3618</v>
      </c>
      <c r="G52" s="4">
        <f t="shared" si="5"/>
        <v>3000</v>
      </c>
      <c r="H52" s="4">
        <f t="shared" si="5"/>
        <v>3360</v>
      </c>
      <c r="I52" s="4">
        <f t="shared" si="5"/>
        <v>6860</v>
      </c>
      <c r="J52" s="4">
        <f t="shared" si="5"/>
        <v>42096.3</v>
      </c>
    </row>
    <row r="53" spans="1:10" x14ac:dyDescent="0.25">
      <c r="A53" s="69" t="s">
        <v>82</v>
      </c>
      <c r="B53" s="70"/>
      <c r="C53" s="70"/>
      <c r="D53" s="70"/>
      <c r="E53" s="70"/>
      <c r="F53" s="70"/>
      <c r="G53" s="70"/>
      <c r="H53" s="70"/>
      <c r="I53" s="70"/>
      <c r="J53" s="71"/>
    </row>
    <row r="54" spans="1:10" ht="31.5" x14ac:dyDescent="0.25">
      <c r="A54" s="1" t="s">
        <v>83</v>
      </c>
      <c r="B54" s="2" t="s">
        <v>29</v>
      </c>
      <c r="C54" s="1" t="s">
        <v>50</v>
      </c>
      <c r="D54" s="1" t="s">
        <v>43</v>
      </c>
      <c r="E54" s="1">
        <v>30000</v>
      </c>
      <c r="F54" s="23">
        <v>20851.400000000001</v>
      </c>
      <c r="G54" s="23">
        <v>22176.1</v>
      </c>
      <c r="H54" s="23">
        <v>22176.1</v>
      </c>
      <c r="I54" s="23">
        <v>22176.1</v>
      </c>
      <c r="J54" s="4">
        <f>SUM(E54:I54)</f>
        <v>117379.70000000001</v>
      </c>
    </row>
    <row r="55" spans="1:10" ht="31.5" customHeight="1" x14ac:dyDescent="0.25">
      <c r="A55" s="1" t="s">
        <v>84</v>
      </c>
      <c r="B55" s="2" t="s">
        <v>30</v>
      </c>
      <c r="C55" s="1" t="s">
        <v>50</v>
      </c>
      <c r="D55" s="1" t="s">
        <v>43</v>
      </c>
      <c r="E55" s="1">
        <v>3400</v>
      </c>
      <c r="F55" s="23">
        <v>3188.5</v>
      </c>
      <c r="G55" s="23">
        <v>5000</v>
      </c>
      <c r="H55" s="23">
        <v>5000</v>
      </c>
      <c r="I55" s="23">
        <v>5000</v>
      </c>
      <c r="J55" s="4">
        <f t="shared" ref="J55:J60" si="6">SUM(E55:I55)</f>
        <v>21588.5</v>
      </c>
    </row>
    <row r="56" spans="1:10" ht="31.5" x14ac:dyDescent="0.25">
      <c r="A56" s="1" t="s">
        <v>85</v>
      </c>
      <c r="B56" s="2" t="s">
        <v>31</v>
      </c>
      <c r="C56" s="1" t="s">
        <v>50</v>
      </c>
      <c r="D56" s="1" t="s">
        <v>43</v>
      </c>
      <c r="E56" s="1">
        <v>2000</v>
      </c>
      <c r="F56" s="23">
        <v>965.7</v>
      </c>
      <c r="G56" s="23">
        <v>2464.1999999999998</v>
      </c>
      <c r="H56" s="23">
        <v>2464.1999999999998</v>
      </c>
      <c r="I56" s="23">
        <v>2464.1999999999998</v>
      </c>
      <c r="J56" s="4">
        <f>SUM(E56:I56)</f>
        <v>10358.299999999999</v>
      </c>
    </row>
    <row r="57" spans="1:10" ht="31.5" x14ac:dyDescent="0.25">
      <c r="A57" s="1" t="s">
        <v>86</v>
      </c>
      <c r="B57" s="2" t="s">
        <v>32</v>
      </c>
      <c r="C57" s="1" t="s">
        <v>50</v>
      </c>
      <c r="D57" s="1" t="s">
        <v>43</v>
      </c>
      <c r="E57" s="1">
        <v>1000</v>
      </c>
      <c r="F57" s="23">
        <v>835.6</v>
      </c>
      <c r="G57" s="23">
        <v>1000</v>
      </c>
      <c r="H57" s="23">
        <v>1000</v>
      </c>
      <c r="I57" s="23">
        <v>1000</v>
      </c>
      <c r="J57" s="4">
        <f>SUM(E57:I57)</f>
        <v>4835.6000000000004</v>
      </c>
    </row>
    <row r="58" spans="1:10" ht="31.5" x14ac:dyDescent="0.25">
      <c r="A58" s="1" t="s">
        <v>87</v>
      </c>
      <c r="B58" s="2" t="s">
        <v>33</v>
      </c>
      <c r="C58" s="1" t="s">
        <v>50</v>
      </c>
      <c r="D58" s="1" t="s">
        <v>43</v>
      </c>
      <c r="E58" s="1">
        <v>2500</v>
      </c>
      <c r="F58" s="23">
        <v>1503.4</v>
      </c>
      <c r="G58" s="23">
        <v>2004.1</v>
      </c>
      <c r="H58" s="23">
        <v>2004.1</v>
      </c>
      <c r="I58" s="23">
        <v>2004.1</v>
      </c>
      <c r="J58" s="4">
        <f>SUM(E58:I58)</f>
        <v>10015.700000000001</v>
      </c>
    </row>
    <row r="59" spans="1:10" ht="63" x14ac:dyDescent="0.25">
      <c r="A59" s="1" t="s">
        <v>88</v>
      </c>
      <c r="B59" s="26" t="s">
        <v>112</v>
      </c>
      <c r="C59" s="23" t="s">
        <v>50</v>
      </c>
      <c r="D59" s="23" t="s">
        <v>43</v>
      </c>
      <c r="E59" s="23">
        <v>69.900000000000006</v>
      </c>
      <c r="F59" s="23">
        <v>729</v>
      </c>
      <c r="G59" s="23">
        <v>2810</v>
      </c>
      <c r="H59" s="23">
        <v>1670</v>
      </c>
      <c r="I59" s="23">
        <v>1670</v>
      </c>
      <c r="J59" s="24">
        <f t="shared" si="6"/>
        <v>6948.9</v>
      </c>
    </row>
    <row r="60" spans="1:10" ht="51" customHeight="1" x14ac:dyDescent="0.25">
      <c r="A60" s="1" t="s">
        <v>89</v>
      </c>
      <c r="B60" s="26" t="s">
        <v>113</v>
      </c>
      <c r="C60" s="23" t="s">
        <v>50</v>
      </c>
      <c r="D60" s="23" t="s">
        <v>43</v>
      </c>
      <c r="E60" s="23">
        <v>0</v>
      </c>
      <c r="F60" s="23">
        <v>995</v>
      </c>
      <c r="G60" s="23">
        <v>1050</v>
      </c>
      <c r="H60" s="23">
        <v>990</v>
      </c>
      <c r="I60" s="23">
        <v>0</v>
      </c>
      <c r="J60" s="24">
        <f t="shared" si="6"/>
        <v>3035</v>
      </c>
    </row>
    <row r="61" spans="1:10" x14ac:dyDescent="0.25">
      <c r="A61" s="1"/>
      <c r="B61" s="5" t="s">
        <v>12</v>
      </c>
      <c r="C61" s="1"/>
      <c r="D61" s="1"/>
      <c r="E61" s="4">
        <f t="shared" ref="E61:J61" si="7">SUM(E54:E60)</f>
        <v>38969.9</v>
      </c>
      <c r="F61" s="4">
        <f t="shared" si="7"/>
        <v>29068.600000000002</v>
      </c>
      <c r="G61" s="4">
        <f t="shared" si="7"/>
        <v>36504.399999999994</v>
      </c>
      <c r="H61" s="4">
        <f t="shared" si="7"/>
        <v>35304.399999999994</v>
      </c>
      <c r="I61" s="4">
        <f t="shared" si="7"/>
        <v>34314.399999999994</v>
      </c>
      <c r="J61" s="4">
        <f t="shared" si="7"/>
        <v>174161.7</v>
      </c>
    </row>
    <row r="62" spans="1:10" x14ac:dyDescent="0.25">
      <c r="A62" s="69" t="s">
        <v>90</v>
      </c>
      <c r="B62" s="70"/>
      <c r="C62" s="70"/>
      <c r="D62" s="70"/>
      <c r="E62" s="70"/>
      <c r="F62" s="70"/>
      <c r="G62" s="70"/>
      <c r="H62" s="70"/>
      <c r="I62" s="70"/>
      <c r="J62" s="71"/>
    </row>
    <row r="63" spans="1:10" s="19" customFormat="1" ht="47.25" customHeight="1" x14ac:dyDescent="0.25">
      <c r="A63" s="28" t="s">
        <v>91</v>
      </c>
      <c r="B63" s="22" t="s">
        <v>34</v>
      </c>
      <c r="C63" s="18" t="s">
        <v>99</v>
      </c>
      <c r="D63" s="18" t="s">
        <v>46</v>
      </c>
      <c r="E63" s="18">
        <v>0</v>
      </c>
      <c r="F63" s="23">
        <v>0</v>
      </c>
      <c r="G63" s="23">
        <v>0</v>
      </c>
      <c r="H63" s="23">
        <v>0</v>
      </c>
      <c r="I63" s="18">
        <v>900</v>
      </c>
      <c r="J63" s="12">
        <f>SUM(E63:I63)</f>
        <v>900</v>
      </c>
    </row>
    <row r="64" spans="1:10" s="19" customFormat="1" ht="63" x14ac:dyDescent="0.25">
      <c r="A64" s="28" t="s">
        <v>92</v>
      </c>
      <c r="B64" s="22" t="s">
        <v>35</v>
      </c>
      <c r="C64" s="18" t="s">
        <v>99</v>
      </c>
      <c r="D64" s="18" t="s">
        <v>46</v>
      </c>
      <c r="E64" s="18">
        <v>0</v>
      </c>
      <c r="F64" s="23">
        <v>0</v>
      </c>
      <c r="G64" s="23">
        <v>0</v>
      </c>
      <c r="H64" s="23">
        <v>0</v>
      </c>
      <c r="I64" s="18">
        <v>500</v>
      </c>
      <c r="J64" s="12">
        <f t="shared" ref="J64:J72" si="8">SUM(E64:I64)</f>
        <v>500</v>
      </c>
    </row>
    <row r="65" spans="1:10" s="19" customFormat="1" ht="94.5" x14ac:dyDescent="0.25">
      <c r="A65" s="28" t="s">
        <v>93</v>
      </c>
      <c r="B65" s="22" t="s">
        <v>36</v>
      </c>
      <c r="C65" s="18" t="s">
        <v>99</v>
      </c>
      <c r="D65" s="18" t="s">
        <v>46</v>
      </c>
      <c r="E65" s="18">
        <v>0</v>
      </c>
      <c r="F65" s="23">
        <v>0</v>
      </c>
      <c r="G65" s="23">
        <v>0</v>
      </c>
      <c r="H65" s="23">
        <v>0</v>
      </c>
      <c r="I65" s="18">
        <v>150</v>
      </c>
      <c r="J65" s="12">
        <f t="shared" si="8"/>
        <v>150</v>
      </c>
    </row>
    <row r="66" spans="1:10" s="19" customFormat="1" ht="63" x14ac:dyDescent="0.25">
      <c r="A66" s="28" t="s">
        <v>94</v>
      </c>
      <c r="B66" s="22" t="s">
        <v>37</v>
      </c>
      <c r="C66" s="18" t="s">
        <v>38</v>
      </c>
      <c r="D66" s="18" t="s">
        <v>46</v>
      </c>
      <c r="E66" s="18">
        <v>0</v>
      </c>
      <c r="F66" s="23">
        <v>110</v>
      </c>
      <c r="G66" s="18">
        <v>0</v>
      </c>
      <c r="H66" s="18">
        <v>5000</v>
      </c>
      <c r="I66" s="18">
        <v>5309</v>
      </c>
      <c r="J66" s="12">
        <f t="shared" si="8"/>
        <v>10419</v>
      </c>
    </row>
    <row r="67" spans="1:10" s="19" customFormat="1" ht="63" x14ac:dyDescent="0.25">
      <c r="A67" s="28" t="s">
        <v>95</v>
      </c>
      <c r="B67" s="22" t="s">
        <v>39</v>
      </c>
      <c r="C67" s="18" t="s">
        <v>38</v>
      </c>
      <c r="D67" s="18" t="s">
        <v>46</v>
      </c>
      <c r="E67" s="18">
        <v>0</v>
      </c>
      <c r="F67" s="23">
        <v>37</v>
      </c>
      <c r="G67" s="18">
        <v>0</v>
      </c>
      <c r="H67" s="18">
        <v>0</v>
      </c>
      <c r="I67" s="18">
        <v>1925</v>
      </c>
      <c r="J67" s="12">
        <f t="shared" si="8"/>
        <v>1962</v>
      </c>
    </row>
    <row r="68" spans="1:10" s="19" customFormat="1" ht="63" x14ac:dyDescent="0.25">
      <c r="A68" s="28" t="s">
        <v>96</v>
      </c>
      <c r="B68" s="22" t="s">
        <v>40</v>
      </c>
      <c r="C68" s="18" t="s">
        <v>38</v>
      </c>
      <c r="D68" s="18" t="s">
        <v>46</v>
      </c>
      <c r="E68" s="18">
        <v>0</v>
      </c>
      <c r="F68" s="23">
        <v>0</v>
      </c>
      <c r="G68" s="18">
        <v>1015</v>
      </c>
      <c r="H68" s="18">
        <v>1015</v>
      </c>
      <c r="I68" s="18">
        <v>1020</v>
      </c>
      <c r="J68" s="12">
        <f>SUM(E68:I68)</f>
        <v>3050</v>
      </c>
    </row>
    <row r="69" spans="1:10" ht="78.75" x14ac:dyDescent="0.25">
      <c r="A69" s="3" t="s">
        <v>97</v>
      </c>
      <c r="B69" s="2" t="s">
        <v>41</v>
      </c>
      <c r="C69" s="1" t="s">
        <v>50</v>
      </c>
      <c r="D69" s="1" t="s">
        <v>43</v>
      </c>
      <c r="E69" s="1">
        <v>6500</v>
      </c>
      <c r="F69" s="1">
        <v>0</v>
      </c>
      <c r="G69" s="1">
        <v>0</v>
      </c>
      <c r="H69" s="1">
        <v>0</v>
      </c>
      <c r="I69" s="1">
        <v>0</v>
      </c>
      <c r="J69" s="4">
        <f t="shared" si="8"/>
        <v>6500</v>
      </c>
    </row>
    <row r="70" spans="1:10" ht="58.5" customHeight="1" x14ac:dyDescent="0.25">
      <c r="A70" s="81" t="s">
        <v>100</v>
      </c>
      <c r="B70" s="79" t="s">
        <v>101</v>
      </c>
      <c r="C70" s="81" t="s">
        <v>53</v>
      </c>
      <c r="D70" s="1" t="s">
        <v>44</v>
      </c>
      <c r="E70" s="1">
        <v>0</v>
      </c>
      <c r="F70" s="1">
        <v>2288</v>
      </c>
      <c r="G70" s="1">
        <v>0</v>
      </c>
      <c r="H70" s="1">
        <v>0</v>
      </c>
      <c r="I70" s="1">
        <v>0</v>
      </c>
      <c r="J70" s="4">
        <f t="shared" si="8"/>
        <v>2288</v>
      </c>
    </row>
    <row r="71" spans="1:10" ht="58.5" customHeight="1" x14ac:dyDescent="0.25">
      <c r="A71" s="82"/>
      <c r="B71" s="80"/>
      <c r="C71" s="82"/>
      <c r="D71" s="1" t="s">
        <v>45</v>
      </c>
      <c r="E71" s="1">
        <v>0</v>
      </c>
      <c r="F71" s="1">
        <v>1419</v>
      </c>
      <c r="G71" s="1">
        <v>0</v>
      </c>
      <c r="H71" s="1">
        <v>0</v>
      </c>
      <c r="I71" s="1">
        <v>0</v>
      </c>
      <c r="J71" s="4">
        <f t="shared" si="8"/>
        <v>1419</v>
      </c>
    </row>
    <row r="72" spans="1:10" x14ac:dyDescent="0.25">
      <c r="A72" s="2"/>
      <c r="B72" s="2" t="s">
        <v>20</v>
      </c>
      <c r="C72" s="1"/>
      <c r="D72" s="3"/>
      <c r="E72" s="13">
        <f>SUM(E63:E71)</f>
        <v>6500</v>
      </c>
      <c r="F72" s="13">
        <f>SUM(F63:F71)</f>
        <v>3854</v>
      </c>
      <c r="G72" s="13">
        <f>SUM(G63:G71)</f>
        <v>1015</v>
      </c>
      <c r="H72" s="13">
        <f>SUM(H63:H71)</f>
        <v>6015</v>
      </c>
      <c r="I72" s="13">
        <f>SUM(I63:I71)</f>
        <v>9804</v>
      </c>
      <c r="J72" s="4">
        <f t="shared" si="8"/>
        <v>27188</v>
      </c>
    </row>
    <row r="73" spans="1:10" x14ac:dyDescent="0.25">
      <c r="A73" s="3"/>
      <c r="B73" s="72" t="s">
        <v>42</v>
      </c>
      <c r="C73" s="73"/>
      <c r="D73" s="3"/>
      <c r="E73" s="13">
        <f t="shared" ref="E73:J73" si="9">E72+E61+E52+E46+E40+E35+E21</f>
        <v>294028.2</v>
      </c>
      <c r="F73" s="17">
        <f t="shared" si="9"/>
        <v>66948.900000000009</v>
      </c>
      <c r="G73" s="17">
        <f t="shared" si="9"/>
        <v>205711.4</v>
      </c>
      <c r="H73" s="13">
        <f t="shared" si="9"/>
        <v>206872.4</v>
      </c>
      <c r="I73" s="13">
        <f t="shared" si="9"/>
        <v>216786.4</v>
      </c>
      <c r="J73" s="27">
        <f t="shared" si="9"/>
        <v>990347.3</v>
      </c>
    </row>
    <row r="74" spans="1:10" ht="15.75" customHeight="1" x14ac:dyDescent="0.25">
      <c r="A74" s="58"/>
      <c r="B74" s="59" t="s">
        <v>43</v>
      </c>
      <c r="C74" s="60"/>
      <c r="D74" s="61"/>
      <c r="E74" s="55">
        <f t="shared" ref="E74:J74" si="10">E69+E60+E59+E58+E57+E56+E55+E54+E51+E50+E42+E39+E38+E37+E34+E33+E31+E29+E27+E26+E25+E23+E17+E12+E6</f>
        <v>70002.800000000017</v>
      </c>
      <c r="F74" s="55">
        <f t="shared" si="10"/>
        <v>37228.000000000007</v>
      </c>
      <c r="G74" s="55">
        <f t="shared" si="10"/>
        <v>46296.399999999994</v>
      </c>
      <c r="H74" s="55">
        <f t="shared" si="10"/>
        <v>42457.399999999994</v>
      </c>
      <c r="I74" s="55">
        <f t="shared" si="10"/>
        <v>45207.399999999994</v>
      </c>
      <c r="J74" s="55">
        <f t="shared" si="10"/>
        <v>241192</v>
      </c>
    </row>
    <row r="75" spans="1:10" ht="15" customHeight="1" x14ac:dyDescent="0.25">
      <c r="A75" s="58"/>
      <c r="B75" s="59"/>
      <c r="C75" s="60"/>
      <c r="D75" s="61"/>
      <c r="E75" s="56"/>
      <c r="F75" s="56"/>
      <c r="G75" s="56"/>
      <c r="H75" s="56"/>
      <c r="I75" s="56"/>
      <c r="J75" s="56"/>
    </row>
    <row r="76" spans="1:10" ht="15.75" customHeight="1" x14ac:dyDescent="0.25">
      <c r="A76" s="58"/>
      <c r="B76" s="59" t="s">
        <v>44</v>
      </c>
      <c r="C76" s="60"/>
      <c r="D76" s="61"/>
      <c r="E76" s="55">
        <f t="shared" ref="E76:J76" si="11">E43+E32+E30+E28+E24+E18+E13+E7+E70</f>
        <v>54728.800000000003</v>
      </c>
      <c r="F76" s="55">
        <f t="shared" si="11"/>
        <v>10402.1</v>
      </c>
      <c r="G76" s="55">
        <f t="shared" si="11"/>
        <v>12800</v>
      </c>
      <c r="H76" s="55">
        <f t="shared" si="11"/>
        <v>12800</v>
      </c>
      <c r="I76" s="55">
        <f t="shared" si="11"/>
        <v>12800</v>
      </c>
      <c r="J76" s="55">
        <f t="shared" si="11"/>
        <v>103530.9</v>
      </c>
    </row>
    <row r="77" spans="1:10" ht="15" customHeight="1" x14ac:dyDescent="0.25">
      <c r="A77" s="58"/>
      <c r="B77" s="59"/>
      <c r="C77" s="60"/>
      <c r="D77" s="61"/>
      <c r="E77" s="56"/>
      <c r="F77" s="56"/>
      <c r="G77" s="56"/>
      <c r="H77" s="56"/>
      <c r="I77" s="56"/>
      <c r="J77" s="56"/>
    </row>
    <row r="78" spans="1:10" ht="15.75" customHeight="1" x14ac:dyDescent="0.25">
      <c r="A78" s="58"/>
      <c r="B78" s="59" t="s">
        <v>45</v>
      </c>
      <c r="C78" s="60"/>
      <c r="D78" s="61"/>
      <c r="E78" s="55">
        <f t="shared" ref="E78:J78" si="12">E44+E14+E8+E71</f>
        <v>140329.60000000001</v>
      </c>
      <c r="F78" s="55">
        <f t="shared" si="12"/>
        <v>18069.599999999999</v>
      </c>
      <c r="G78" s="55">
        <f t="shared" si="12"/>
        <v>137600</v>
      </c>
      <c r="H78" s="55">
        <f t="shared" si="12"/>
        <v>137600</v>
      </c>
      <c r="I78" s="55">
        <f t="shared" si="12"/>
        <v>137825</v>
      </c>
      <c r="J78" s="55">
        <f t="shared" si="12"/>
        <v>571424.19999999995</v>
      </c>
    </row>
    <row r="79" spans="1:10" ht="15" customHeight="1" x14ac:dyDescent="0.25">
      <c r="A79" s="58"/>
      <c r="B79" s="59"/>
      <c r="C79" s="60"/>
      <c r="D79" s="61"/>
      <c r="E79" s="56"/>
      <c r="F79" s="56"/>
      <c r="G79" s="56"/>
      <c r="H79" s="56"/>
      <c r="I79" s="56"/>
      <c r="J79" s="56"/>
    </row>
    <row r="80" spans="1:10" ht="15" customHeight="1" x14ac:dyDescent="0.25">
      <c r="A80" s="58"/>
      <c r="B80" s="59" t="s">
        <v>46</v>
      </c>
      <c r="C80" s="60"/>
      <c r="D80" s="61"/>
      <c r="E80" s="55">
        <f t="shared" ref="E80:J80" si="13">E68+E67+E66+E65+E64+E63+E49+E48</f>
        <v>21099</v>
      </c>
      <c r="F80" s="55">
        <f t="shared" si="13"/>
        <v>147</v>
      </c>
      <c r="G80" s="55">
        <f t="shared" si="13"/>
        <v>1015</v>
      </c>
      <c r="H80" s="55">
        <f t="shared" si="13"/>
        <v>6015</v>
      </c>
      <c r="I80" s="55">
        <f t="shared" si="13"/>
        <v>12804</v>
      </c>
      <c r="J80" s="55">
        <f t="shared" si="13"/>
        <v>41080</v>
      </c>
    </row>
    <row r="81" spans="1:10" ht="15" customHeight="1" x14ac:dyDescent="0.25">
      <c r="A81" s="58"/>
      <c r="B81" s="59"/>
      <c r="C81" s="60"/>
      <c r="D81" s="61"/>
      <c r="E81" s="56"/>
      <c r="F81" s="56"/>
      <c r="G81" s="56"/>
      <c r="H81" s="56"/>
      <c r="I81" s="56"/>
      <c r="J81" s="56"/>
    </row>
    <row r="82" spans="1:10" x14ac:dyDescent="0.25">
      <c r="A82" s="14"/>
      <c r="B82" s="14" t="s">
        <v>51</v>
      </c>
      <c r="C82" s="15"/>
      <c r="D82" s="14"/>
      <c r="E82" s="16">
        <f t="shared" ref="E82:J82" si="14">E9</f>
        <v>7868</v>
      </c>
      <c r="F82" s="16">
        <f t="shared" si="14"/>
        <v>1102.2</v>
      </c>
      <c r="G82" s="16">
        <f t="shared" si="14"/>
        <v>8000</v>
      </c>
      <c r="H82" s="16">
        <f t="shared" si="14"/>
        <v>8000</v>
      </c>
      <c r="I82" s="16">
        <f t="shared" si="14"/>
        <v>8000</v>
      </c>
      <c r="J82" s="16">
        <f t="shared" si="14"/>
        <v>32970.199999999997</v>
      </c>
    </row>
    <row r="83" spans="1:10" x14ac:dyDescent="0.25">
      <c r="A83" s="14"/>
      <c r="B83" s="14" t="s">
        <v>71</v>
      </c>
      <c r="C83" s="15"/>
      <c r="D83" s="14"/>
      <c r="E83" s="16">
        <f t="shared" ref="E83:J83" si="15">E45</f>
        <v>0</v>
      </c>
      <c r="F83" s="16">
        <f t="shared" si="15"/>
        <v>0</v>
      </c>
      <c r="G83" s="16">
        <f t="shared" si="15"/>
        <v>0</v>
      </c>
      <c r="H83" s="16">
        <f t="shared" si="15"/>
        <v>0</v>
      </c>
      <c r="I83" s="16">
        <f t="shared" si="15"/>
        <v>150</v>
      </c>
      <c r="J83" s="16">
        <f t="shared" si="15"/>
        <v>150</v>
      </c>
    </row>
    <row r="88" spans="1:10" x14ac:dyDescent="0.25">
      <c r="B88" s="7" t="s">
        <v>107</v>
      </c>
    </row>
    <row r="89" spans="1:10" x14ac:dyDescent="0.25">
      <c r="B89" s="7" t="s">
        <v>108</v>
      </c>
    </row>
    <row r="90" spans="1:10" x14ac:dyDescent="0.25">
      <c r="B90" s="7" t="s">
        <v>109</v>
      </c>
    </row>
    <row r="91" spans="1:10" x14ac:dyDescent="0.25">
      <c r="B91" s="7" t="s">
        <v>110</v>
      </c>
      <c r="E91" s="29"/>
      <c r="F91" s="29"/>
      <c r="G91" s="29"/>
      <c r="H91" s="57" t="s">
        <v>111</v>
      </c>
      <c r="I91" s="57"/>
      <c r="J91" s="30"/>
    </row>
  </sheetData>
  <mergeCells count="85">
    <mergeCell ref="C6:C11"/>
    <mergeCell ref="A1:J1"/>
    <mergeCell ref="A27:A28"/>
    <mergeCell ref="B27:B28"/>
    <mergeCell ref="A6:A11"/>
    <mergeCell ref="C12:C16"/>
    <mergeCell ref="C27:C28"/>
    <mergeCell ref="A22:J22"/>
    <mergeCell ref="A23:A24"/>
    <mergeCell ref="B23:B24"/>
    <mergeCell ref="B6:B11"/>
    <mergeCell ref="D3:D4"/>
    <mergeCell ref="D10:D11"/>
    <mergeCell ref="A12:A16"/>
    <mergeCell ref="A70:A71"/>
    <mergeCell ref="B70:B71"/>
    <mergeCell ref="C70:C71"/>
    <mergeCell ref="B31:B32"/>
    <mergeCell ref="C31:C32"/>
    <mergeCell ref="A36:J36"/>
    <mergeCell ref="A41:J41"/>
    <mergeCell ref="B42:B45"/>
    <mergeCell ref="C42:C45"/>
    <mergeCell ref="C29:C30"/>
    <mergeCell ref="A42:A45"/>
    <mergeCell ref="C23:C24"/>
    <mergeCell ref="A74:A75"/>
    <mergeCell ref="B74:B75"/>
    <mergeCell ref="B29:B30"/>
    <mergeCell ref="A29:A30"/>
    <mergeCell ref="A31:A32"/>
    <mergeCell ref="D15:D16"/>
    <mergeCell ref="C74:C75"/>
    <mergeCell ref="D74:D75"/>
    <mergeCell ref="B17:B20"/>
    <mergeCell ref="D19:D20"/>
    <mergeCell ref="B12:B16"/>
    <mergeCell ref="D78:D79"/>
    <mergeCell ref="E78:E79"/>
    <mergeCell ref="G74:G75"/>
    <mergeCell ref="E74:E75"/>
    <mergeCell ref="A47:J47"/>
    <mergeCell ref="F74:F75"/>
    <mergeCell ref="J74:J75"/>
    <mergeCell ref="I74:I75"/>
    <mergeCell ref="A62:J62"/>
    <mergeCell ref="B73:C73"/>
    <mergeCell ref="H74:H75"/>
    <mergeCell ref="A53:J53"/>
    <mergeCell ref="A76:A77"/>
    <mergeCell ref="B76:B77"/>
    <mergeCell ref="C76:C77"/>
    <mergeCell ref="D76:D77"/>
    <mergeCell ref="A78:A79"/>
    <mergeCell ref="B78:B79"/>
    <mergeCell ref="C17:C20"/>
    <mergeCell ref="A17:A20"/>
    <mergeCell ref="A3:A4"/>
    <mergeCell ref="A5:J5"/>
    <mergeCell ref="E3:J3"/>
    <mergeCell ref="B3:B4"/>
    <mergeCell ref="C3:C4"/>
    <mergeCell ref="J76:J77"/>
    <mergeCell ref="H76:H77"/>
    <mergeCell ref="F76:F77"/>
    <mergeCell ref="G76:G77"/>
    <mergeCell ref="I76:I77"/>
    <mergeCell ref="E76:E77"/>
    <mergeCell ref="C78:C79"/>
    <mergeCell ref="F78:F79"/>
    <mergeCell ref="H78:H79"/>
    <mergeCell ref="J78:J79"/>
    <mergeCell ref="F80:F81"/>
    <mergeCell ref="G80:G81"/>
    <mergeCell ref="H80:H81"/>
    <mergeCell ref="A80:A81"/>
    <mergeCell ref="B80:B81"/>
    <mergeCell ref="C80:C81"/>
    <mergeCell ref="D80:D81"/>
    <mergeCell ref="E80:E81"/>
    <mergeCell ref="I80:I81"/>
    <mergeCell ref="I78:I79"/>
    <mergeCell ref="H91:I91"/>
    <mergeCell ref="J80:J81"/>
    <mergeCell ref="G78:G79"/>
  </mergeCells>
  <phoneticPr fontId="0" type="noConversion"/>
  <pageMargins left="0.70866141732283472" right="0.19685039370078741" top="0.15748031496062992" bottom="0.15748031496062992" header="0.31496062992125984" footer="0.31496062992125984"/>
  <pageSetup paperSize="9" scale="8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workbookViewId="0">
      <selection activeCell="E8" sqref="E8"/>
    </sheetView>
  </sheetViews>
  <sheetFormatPr defaultRowHeight="15.75" x14ac:dyDescent="0.25"/>
  <cols>
    <col min="1" max="1" width="4.85546875" style="7" customWidth="1"/>
    <col min="2" max="2" width="23.28515625" style="7" customWidth="1"/>
    <col min="3" max="3" width="13.42578125" style="11" customWidth="1"/>
    <col min="4" max="4" width="9.7109375" style="7" customWidth="1"/>
    <col min="5" max="5" width="15" style="7" customWidth="1"/>
    <col min="6" max="6" width="15.85546875" style="7" customWidth="1"/>
    <col min="7" max="7" width="12.5703125" style="7" customWidth="1"/>
    <col min="8" max="8" width="12.85546875" style="7" customWidth="1"/>
    <col min="9" max="9" width="14.28515625" style="7" customWidth="1"/>
    <col min="10" max="10" width="14.7109375" style="9" customWidth="1"/>
  </cols>
  <sheetData>
    <row r="1" spans="1:12" ht="17.25" customHeight="1" x14ac:dyDescent="0.3">
      <c r="A1" s="32"/>
      <c r="B1" s="33"/>
      <c r="C1" s="33"/>
      <c r="D1" s="33"/>
      <c r="E1" s="33"/>
      <c r="F1" s="49"/>
      <c r="G1" s="50"/>
      <c r="H1" s="123" t="s">
        <v>133</v>
      </c>
      <c r="I1" s="123"/>
      <c r="J1" s="123"/>
      <c r="K1" s="47"/>
      <c r="L1" s="47"/>
    </row>
    <row r="2" spans="1:12" ht="15.75" customHeight="1" x14ac:dyDescent="0.3">
      <c r="A2" s="32"/>
      <c r="B2" s="33"/>
      <c r="C2" s="33"/>
      <c r="D2" s="33"/>
      <c r="E2" s="33"/>
      <c r="F2" s="124" t="s">
        <v>132</v>
      </c>
      <c r="G2" s="124"/>
      <c r="H2" s="124"/>
      <c r="I2" s="124"/>
      <c r="J2" s="124"/>
      <c r="K2" s="47"/>
      <c r="L2" s="47"/>
    </row>
    <row r="3" spans="1:12" ht="17.25" customHeight="1" x14ac:dyDescent="0.3">
      <c r="A3" s="32"/>
      <c r="B3" s="33"/>
      <c r="C3" s="33"/>
      <c r="D3" s="33"/>
      <c r="E3" s="33"/>
      <c r="F3" s="124" t="s">
        <v>131</v>
      </c>
      <c r="G3" s="124"/>
      <c r="H3" s="124"/>
      <c r="I3" s="124"/>
      <c r="J3" s="124"/>
      <c r="K3" s="47"/>
      <c r="L3" s="47"/>
    </row>
    <row r="4" spans="1:12" ht="19.5" customHeight="1" x14ac:dyDescent="0.3">
      <c r="A4" s="32"/>
      <c r="B4" s="33"/>
      <c r="C4" s="33"/>
      <c r="D4" s="33"/>
      <c r="E4" s="33"/>
      <c r="F4" s="124" t="s">
        <v>158</v>
      </c>
      <c r="G4" s="124"/>
      <c r="H4" s="124"/>
      <c r="I4" s="124"/>
      <c r="J4" s="124"/>
      <c r="K4" s="47"/>
      <c r="L4" s="47"/>
    </row>
    <row r="5" spans="1:12" ht="19.5" customHeight="1" x14ac:dyDescent="0.3">
      <c r="A5" s="32"/>
      <c r="B5" s="33"/>
      <c r="C5" s="33"/>
      <c r="D5" s="33"/>
      <c r="E5" s="33"/>
      <c r="F5" s="46"/>
      <c r="G5" s="46"/>
      <c r="H5" s="46"/>
      <c r="I5" s="46"/>
      <c r="J5" s="46"/>
      <c r="K5" s="47"/>
      <c r="L5" s="47"/>
    </row>
    <row r="6" spans="1:12" ht="13.5" customHeight="1" x14ac:dyDescent="0.3">
      <c r="A6" s="32"/>
      <c r="B6" s="33"/>
      <c r="C6" s="33"/>
      <c r="D6" s="33"/>
      <c r="E6" s="33"/>
      <c r="F6" s="46"/>
      <c r="G6" s="46"/>
      <c r="H6" s="127" t="s">
        <v>134</v>
      </c>
      <c r="I6" s="127"/>
      <c r="J6" s="127"/>
      <c r="K6" s="47"/>
      <c r="L6" s="47"/>
    </row>
    <row r="7" spans="1:12" ht="16.5" customHeight="1" x14ac:dyDescent="0.3">
      <c r="A7" s="32"/>
      <c r="B7" s="33"/>
      <c r="C7" s="33"/>
      <c r="D7" s="33"/>
      <c r="E7" s="33"/>
      <c r="F7" s="46"/>
      <c r="G7" s="46"/>
      <c r="H7" s="51"/>
      <c r="I7" s="127" t="s">
        <v>119</v>
      </c>
      <c r="J7" s="127"/>
      <c r="K7" s="47"/>
      <c r="L7" s="47"/>
    </row>
    <row r="8" spans="1:12" ht="26.25" customHeight="1" x14ac:dyDescent="0.3">
      <c r="A8" s="32"/>
      <c r="B8" s="33"/>
      <c r="C8" s="33"/>
      <c r="D8" s="33"/>
      <c r="E8" s="33"/>
      <c r="F8" s="46"/>
      <c r="G8" s="46"/>
      <c r="H8" s="51"/>
      <c r="I8" s="127" t="s">
        <v>135</v>
      </c>
      <c r="J8" s="127"/>
      <c r="K8" s="47"/>
      <c r="L8" s="47"/>
    </row>
    <row r="9" spans="1:12" ht="13.5" customHeight="1" x14ac:dyDescent="0.3">
      <c r="A9" s="32"/>
      <c r="B9" s="33"/>
      <c r="C9" s="33"/>
      <c r="D9" s="33"/>
      <c r="E9" s="33"/>
      <c r="F9" s="46"/>
      <c r="G9" s="46"/>
      <c r="H9" s="128" t="s">
        <v>118</v>
      </c>
      <c r="I9" s="128"/>
      <c r="J9" s="128"/>
      <c r="K9" s="47"/>
      <c r="L9" s="47"/>
    </row>
    <row r="10" spans="1:12" ht="45" customHeight="1" x14ac:dyDescent="0.3">
      <c r="B10" s="125" t="s">
        <v>130</v>
      </c>
      <c r="C10" s="125"/>
      <c r="D10" s="125"/>
      <c r="E10" s="125"/>
      <c r="F10" s="125"/>
      <c r="G10" s="125"/>
      <c r="H10" s="125"/>
      <c r="I10" s="125"/>
      <c r="J10" s="126"/>
      <c r="K10" s="33"/>
    </row>
    <row r="11" spans="1:12" ht="66" customHeight="1" x14ac:dyDescent="0.25">
      <c r="A11" s="121" t="s">
        <v>47</v>
      </c>
      <c r="B11" s="121" t="s">
        <v>0</v>
      </c>
      <c r="C11" s="121" t="s">
        <v>48</v>
      </c>
      <c r="D11" s="121" t="s">
        <v>49</v>
      </c>
      <c r="E11" s="69" t="s">
        <v>141</v>
      </c>
      <c r="F11" s="70"/>
      <c r="G11" s="70"/>
      <c r="H11" s="70"/>
      <c r="I11" s="70"/>
      <c r="J11" s="71"/>
    </row>
    <row r="12" spans="1:12" ht="15" customHeight="1" x14ac:dyDescent="0.25">
      <c r="A12" s="122"/>
      <c r="B12" s="122"/>
      <c r="C12" s="122"/>
      <c r="D12" s="122"/>
      <c r="E12" s="4">
        <v>2011</v>
      </c>
      <c r="F12" s="4">
        <v>2012</v>
      </c>
      <c r="G12" s="4">
        <v>2013</v>
      </c>
      <c r="H12" s="4">
        <v>2014</v>
      </c>
      <c r="I12" s="4">
        <v>2015</v>
      </c>
      <c r="J12" s="4" t="s">
        <v>2</v>
      </c>
    </row>
    <row r="13" spans="1:12" x14ac:dyDescent="0.25">
      <c r="A13" s="65" t="s">
        <v>54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2" s="19" customFormat="1" ht="15.75" customHeight="1" x14ac:dyDescent="0.25">
      <c r="A14" s="101" t="s">
        <v>56</v>
      </c>
      <c r="B14" s="116" t="s">
        <v>129</v>
      </c>
      <c r="C14" s="101" t="s">
        <v>125</v>
      </c>
      <c r="D14" s="6" t="s">
        <v>43</v>
      </c>
      <c r="E14" s="38">
        <v>1573.6</v>
      </c>
      <c r="F14" s="38">
        <v>1600</v>
      </c>
      <c r="G14" s="38">
        <v>1270.319</v>
      </c>
      <c r="H14" s="38">
        <v>1600</v>
      </c>
      <c r="I14" s="38">
        <v>1600</v>
      </c>
      <c r="J14" s="38">
        <f>SUM(E14:I14)</f>
        <v>7643.9189999999999</v>
      </c>
    </row>
    <row r="15" spans="1:12" s="19" customFormat="1" x14ac:dyDescent="0.25">
      <c r="A15" s="115"/>
      <c r="B15" s="118"/>
      <c r="C15" s="115"/>
      <c r="D15" s="6" t="s">
        <v>44</v>
      </c>
      <c r="E15" s="38">
        <v>12588.8</v>
      </c>
      <c r="F15" s="38">
        <v>12800</v>
      </c>
      <c r="G15" s="38">
        <v>7198.4750000000004</v>
      </c>
      <c r="H15" s="38">
        <v>12800</v>
      </c>
      <c r="I15" s="38">
        <v>12800</v>
      </c>
      <c r="J15" s="38">
        <f>SUM(E15:I15)</f>
        <v>58187.275000000001</v>
      </c>
    </row>
    <row r="16" spans="1:12" s="19" customFormat="1" x14ac:dyDescent="0.25">
      <c r="A16" s="115"/>
      <c r="B16" s="118"/>
      <c r="C16" s="115"/>
      <c r="D16" s="6" t="s">
        <v>45</v>
      </c>
      <c r="E16" s="38">
        <v>135329.60000000001</v>
      </c>
      <c r="F16" s="38">
        <v>137600</v>
      </c>
      <c r="G16" s="38">
        <v>10255.049000000001</v>
      </c>
      <c r="H16" s="38">
        <v>13760</v>
      </c>
      <c r="I16" s="38">
        <v>13760</v>
      </c>
      <c r="J16" s="38">
        <f>SUM(E16:I16)</f>
        <v>310704.64899999998</v>
      </c>
    </row>
    <row r="17" spans="1:10" s="19" customFormat="1" x14ac:dyDescent="0.25">
      <c r="A17" s="115"/>
      <c r="B17" s="118"/>
      <c r="C17" s="115"/>
      <c r="D17" s="6" t="s">
        <v>51</v>
      </c>
      <c r="E17" s="38">
        <v>7868</v>
      </c>
      <c r="F17" s="38">
        <v>8000</v>
      </c>
      <c r="G17" s="38">
        <v>3304.4279999999999</v>
      </c>
      <c r="H17" s="38">
        <v>8000</v>
      </c>
      <c r="I17" s="38">
        <v>8000</v>
      </c>
      <c r="J17" s="38">
        <f>SUM(E17:I17)</f>
        <v>35172.428</v>
      </c>
    </row>
    <row r="18" spans="1:10" s="20" customFormat="1" ht="19.5" customHeight="1" x14ac:dyDescent="0.25">
      <c r="A18" s="115"/>
      <c r="B18" s="118"/>
      <c r="C18" s="115"/>
      <c r="D18" s="119" t="s">
        <v>52</v>
      </c>
      <c r="E18" s="39">
        <f>SUM(E14:E17)</f>
        <v>157360</v>
      </c>
      <c r="F18" s="39">
        <f>SUM(F14:F17)</f>
        <v>160000</v>
      </c>
      <c r="G18" s="39">
        <f>SUM(G14:G17)</f>
        <v>22028.271000000001</v>
      </c>
      <c r="H18" s="39">
        <f>SUM(H14:H17)</f>
        <v>36160</v>
      </c>
      <c r="I18" s="39">
        <f>SUM(I14:I17)</f>
        <v>36160</v>
      </c>
      <c r="J18" s="39">
        <f>SUM(E18:I18)</f>
        <v>411708.27100000001</v>
      </c>
    </row>
    <row r="19" spans="1:10" s="20" customFormat="1" ht="17.25" customHeight="1" x14ac:dyDescent="0.25">
      <c r="A19" s="102"/>
      <c r="B19" s="117"/>
      <c r="C19" s="102"/>
      <c r="D19" s="120"/>
      <c r="E19" s="34" t="s">
        <v>4</v>
      </c>
      <c r="F19" s="45" t="s">
        <v>5</v>
      </c>
      <c r="G19" s="45" t="s">
        <v>5</v>
      </c>
      <c r="H19" s="45" t="s">
        <v>6</v>
      </c>
      <c r="I19" s="45" t="s">
        <v>6</v>
      </c>
      <c r="J19" s="45" t="s">
        <v>7</v>
      </c>
    </row>
    <row r="20" spans="1:10" s="19" customFormat="1" x14ac:dyDescent="0.25">
      <c r="A20" s="101" t="s">
        <v>57</v>
      </c>
      <c r="B20" s="116" t="s">
        <v>8</v>
      </c>
      <c r="C20" s="101" t="s">
        <v>124</v>
      </c>
      <c r="D20" s="6" t="s">
        <v>43</v>
      </c>
      <c r="E20" s="38">
        <v>2000</v>
      </c>
      <c r="F20" s="38">
        <v>2000</v>
      </c>
      <c r="G20" s="38">
        <v>2000</v>
      </c>
      <c r="H20" s="38">
        <v>2000</v>
      </c>
      <c r="I20" s="38">
        <v>2000</v>
      </c>
      <c r="J20" s="38">
        <f>SUM(E20:I20)</f>
        <v>10000</v>
      </c>
    </row>
    <row r="21" spans="1:10" s="19" customFormat="1" x14ac:dyDescent="0.25">
      <c r="A21" s="115"/>
      <c r="B21" s="118"/>
      <c r="C21" s="115"/>
      <c r="D21" s="6" t="s">
        <v>44</v>
      </c>
      <c r="E21" s="38">
        <v>3000</v>
      </c>
      <c r="F21" s="38">
        <v>3000</v>
      </c>
      <c r="G21" s="38">
        <v>0</v>
      </c>
      <c r="H21" s="38">
        <v>0</v>
      </c>
      <c r="I21" s="38">
        <v>0</v>
      </c>
      <c r="J21" s="38">
        <f>SUM(E21:I21)</f>
        <v>6000</v>
      </c>
    </row>
    <row r="22" spans="1:10" s="19" customFormat="1" x14ac:dyDescent="0.25">
      <c r="A22" s="115"/>
      <c r="B22" s="118"/>
      <c r="C22" s="115"/>
      <c r="D22" s="6" t="s">
        <v>45</v>
      </c>
      <c r="E22" s="38">
        <v>5000</v>
      </c>
      <c r="F22" s="38">
        <v>5000</v>
      </c>
      <c r="G22" s="38">
        <v>0</v>
      </c>
      <c r="H22" s="38">
        <v>0</v>
      </c>
      <c r="I22" s="38">
        <v>0</v>
      </c>
      <c r="J22" s="38">
        <f>SUM(E22:I22)</f>
        <v>10000</v>
      </c>
    </row>
    <row r="23" spans="1:10" s="20" customFormat="1" x14ac:dyDescent="0.25">
      <c r="A23" s="115"/>
      <c r="B23" s="118"/>
      <c r="C23" s="115"/>
      <c r="D23" s="119" t="s">
        <v>52</v>
      </c>
      <c r="E23" s="39">
        <f>SUM(E20:E22)</f>
        <v>10000</v>
      </c>
      <c r="F23" s="39">
        <f>SUM(F20:F22)</f>
        <v>10000</v>
      </c>
      <c r="G23" s="39">
        <f>SUM(G20:G22)</f>
        <v>2000</v>
      </c>
      <c r="H23" s="39">
        <f>SUM(H20:H22)</f>
        <v>2000</v>
      </c>
      <c r="I23" s="39">
        <f>SUM(I20:I22)</f>
        <v>2000</v>
      </c>
      <c r="J23" s="38">
        <f>SUM(E23:I23)</f>
        <v>26000</v>
      </c>
    </row>
    <row r="24" spans="1:10" s="20" customFormat="1" ht="54.75" customHeight="1" x14ac:dyDescent="0.25">
      <c r="A24" s="102"/>
      <c r="B24" s="117"/>
      <c r="C24" s="102"/>
      <c r="D24" s="120"/>
      <c r="E24" s="34" t="s">
        <v>9</v>
      </c>
      <c r="F24" s="34" t="s">
        <v>102</v>
      </c>
      <c r="G24" s="34" t="s">
        <v>103</v>
      </c>
      <c r="H24" s="34" t="s">
        <v>104</v>
      </c>
      <c r="I24" s="34" t="s">
        <v>104</v>
      </c>
      <c r="J24" s="34" t="s">
        <v>105</v>
      </c>
    </row>
    <row r="25" spans="1:10" s="19" customFormat="1" x14ac:dyDescent="0.25">
      <c r="A25" s="95" t="s">
        <v>58</v>
      </c>
      <c r="B25" s="116" t="s">
        <v>10</v>
      </c>
      <c r="C25" s="95" t="s">
        <v>121</v>
      </c>
      <c r="D25" s="6" t="s">
        <v>43</v>
      </c>
      <c r="E25" s="38">
        <v>2500</v>
      </c>
      <c r="F25" s="38">
        <v>2500</v>
      </c>
      <c r="G25" s="38">
        <v>2500</v>
      </c>
      <c r="H25" s="38">
        <v>2500</v>
      </c>
      <c r="I25" s="38">
        <v>2500</v>
      </c>
      <c r="J25" s="38">
        <f>SUM(E25:I25)</f>
        <v>12500</v>
      </c>
    </row>
    <row r="26" spans="1:10" s="19" customFormat="1" x14ac:dyDescent="0.25">
      <c r="A26" s="95"/>
      <c r="B26" s="118"/>
      <c r="C26" s="95"/>
      <c r="D26" s="6" t="s">
        <v>44</v>
      </c>
      <c r="E26" s="38">
        <v>5000</v>
      </c>
      <c r="F26" s="38">
        <v>5000</v>
      </c>
      <c r="G26" s="38">
        <v>0</v>
      </c>
      <c r="H26" s="38">
        <v>0</v>
      </c>
      <c r="I26" s="38">
        <v>0</v>
      </c>
      <c r="J26" s="38">
        <f>SUM(E26:I26)</f>
        <v>10000</v>
      </c>
    </row>
    <row r="27" spans="1:10" s="20" customFormat="1" ht="17.25" customHeight="1" x14ac:dyDescent="0.25">
      <c r="A27" s="95"/>
      <c r="B27" s="118"/>
      <c r="C27" s="95"/>
      <c r="D27" s="119" t="s">
        <v>52</v>
      </c>
      <c r="E27" s="39">
        <f>SUM(E25:E26)</f>
        <v>7500</v>
      </c>
      <c r="F27" s="39">
        <f>SUM(F25:F26)</f>
        <v>7500</v>
      </c>
      <c r="G27" s="39">
        <f>SUM(G25:G26)</f>
        <v>2500</v>
      </c>
      <c r="H27" s="39">
        <f>SUM(H25:H26)</f>
        <v>2500</v>
      </c>
      <c r="I27" s="39">
        <f>SUM(I25:I26)</f>
        <v>2500</v>
      </c>
      <c r="J27" s="39">
        <f>SUM(E27:I27)</f>
        <v>22500</v>
      </c>
    </row>
    <row r="28" spans="1:10" s="20" customFormat="1" ht="15.75" customHeight="1" x14ac:dyDescent="0.25">
      <c r="A28" s="95"/>
      <c r="B28" s="117"/>
      <c r="C28" s="95"/>
      <c r="D28" s="120"/>
      <c r="E28" s="34" t="s">
        <v>11</v>
      </c>
      <c r="F28" s="34" t="s">
        <v>11</v>
      </c>
      <c r="G28" s="34" t="s">
        <v>104</v>
      </c>
      <c r="H28" s="34" t="s">
        <v>104</v>
      </c>
      <c r="I28" s="34" t="s">
        <v>104</v>
      </c>
      <c r="J28" s="34" t="s">
        <v>106</v>
      </c>
    </row>
    <row r="29" spans="1:10" s="19" customFormat="1" x14ac:dyDescent="0.25">
      <c r="A29" s="6"/>
      <c r="B29" s="44" t="s">
        <v>12</v>
      </c>
      <c r="C29" s="6"/>
      <c r="D29" s="6"/>
      <c r="E29" s="34">
        <f t="shared" ref="E29:J29" si="0">E27+E23+E18</f>
        <v>174860</v>
      </c>
      <c r="F29" s="34">
        <f t="shared" si="0"/>
        <v>177500</v>
      </c>
      <c r="G29" s="34">
        <f t="shared" si="0"/>
        <v>26528.271000000001</v>
      </c>
      <c r="H29" s="34">
        <f t="shared" si="0"/>
        <v>40660</v>
      </c>
      <c r="I29" s="34">
        <f t="shared" si="0"/>
        <v>40660</v>
      </c>
      <c r="J29" s="34">
        <f t="shared" si="0"/>
        <v>460208.27100000001</v>
      </c>
    </row>
    <row r="30" spans="1:10" x14ac:dyDescent="0.25">
      <c r="A30" s="105" t="s">
        <v>55</v>
      </c>
      <c r="B30" s="106"/>
      <c r="C30" s="106"/>
      <c r="D30" s="106"/>
      <c r="E30" s="106"/>
      <c r="F30" s="106"/>
      <c r="G30" s="106"/>
      <c r="H30" s="106"/>
      <c r="I30" s="106"/>
      <c r="J30" s="107"/>
    </row>
    <row r="31" spans="1:10" ht="28.5" customHeight="1" x14ac:dyDescent="0.25">
      <c r="A31" s="101" t="s">
        <v>59</v>
      </c>
      <c r="B31" s="112" t="s">
        <v>142</v>
      </c>
      <c r="C31" s="101" t="s">
        <v>123</v>
      </c>
      <c r="D31" s="6" t="s">
        <v>43</v>
      </c>
      <c r="E31" s="38">
        <v>1500</v>
      </c>
      <c r="F31" s="38">
        <v>0</v>
      </c>
      <c r="G31" s="38">
        <v>860.62699999999995</v>
      </c>
      <c r="H31" s="38">
        <v>0</v>
      </c>
      <c r="I31" s="38">
        <v>0</v>
      </c>
      <c r="J31" s="38">
        <f>SUM(E31:I31)</f>
        <v>2360.627</v>
      </c>
    </row>
    <row r="32" spans="1:10" ht="22.5" customHeight="1" x14ac:dyDescent="0.25">
      <c r="A32" s="102"/>
      <c r="B32" s="113"/>
      <c r="C32" s="102"/>
      <c r="D32" s="6" t="s">
        <v>44</v>
      </c>
      <c r="E32" s="38">
        <v>11140</v>
      </c>
      <c r="F32" s="38">
        <v>0</v>
      </c>
      <c r="G32" s="38">
        <v>0</v>
      </c>
      <c r="H32" s="38">
        <v>0</v>
      </c>
      <c r="I32" s="38">
        <v>0</v>
      </c>
      <c r="J32" s="38">
        <f t="shared" ref="J32:J42" si="1">SUM(E32:I32)</f>
        <v>11140</v>
      </c>
    </row>
    <row r="33" spans="1:10" ht="78.75" x14ac:dyDescent="0.25">
      <c r="A33" s="6" t="s">
        <v>60</v>
      </c>
      <c r="B33" s="54" t="s">
        <v>143</v>
      </c>
      <c r="C33" s="6" t="s">
        <v>121</v>
      </c>
      <c r="D33" s="6" t="s">
        <v>43</v>
      </c>
      <c r="E33" s="38">
        <v>3000</v>
      </c>
      <c r="F33" s="38">
        <v>0</v>
      </c>
      <c r="G33" s="38">
        <v>0</v>
      </c>
      <c r="H33" s="38">
        <v>0</v>
      </c>
      <c r="I33" s="38">
        <v>0</v>
      </c>
      <c r="J33" s="38">
        <f t="shared" si="1"/>
        <v>3000</v>
      </c>
    </row>
    <row r="34" spans="1:10" ht="94.5" x14ac:dyDescent="0.25">
      <c r="A34" s="6" t="s">
        <v>61</v>
      </c>
      <c r="B34" s="35" t="s">
        <v>156</v>
      </c>
      <c r="C34" s="6" t="s">
        <v>53</v>
      </c>
      <c r="D34" s="6" t="s">
        <v>43</v>
      </c>
      <c r="E34" s="38">
        <v>4000</v>
      </c>
      <c r="F34" s="38">
        <v>0</v>
      </c>
      <c r="G34" s="38">
        <v>0</v>
      </c>
      <c r="H34" s="38">
        <v>0</v>
      </c>
      <c r="I34" s="38">
        <v>0</v>
      </c>
      <c r="J34" s="38">
        <f t="shared" si="1"/>
        <v>4000</v>
      </c>
    </row>
    <row r="35" spans="1:10" ht="26.25" customHeight="1" x14ac:dyDescent="0.25">
      <c r="A35" s="101" t="s">
        <v>62</v>
      </c>
      <c r="B35" s="112" t="s">
        <v>154</v>
      </c>
      <c r="C35" s="101" t="s">
        <v>53</v>
      </c>
      <c r="D35" s="6" t="s">
        <v>43</v>
      </c>
      <c r="E35" s="38">
        <v>2000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1"/>
        <v>2000</v>
      </c>
    </row>
    <row r="36" spans="1:10" ht="42.75" customHeight="1" x14ac:dyDescent="0.25">
      <c r="A36" s="102"/>
      <c r="B36" s="113"/>
      <c r="C36" s="102"/>
      <c r="D36" s="6" t="s">
        <v>44</v>
      </c>
      <c r="E36" s="38">
        <v>7000</v>
      </c>
      <c r="F36" s="38">
        <v>0</v>
      </c>
      <c r="G36" s="38">
        <v>0</v>
      </c>
      <c r="H36" s="38">
        <v>0</v>
      </c>
      <c r="I36" s="38">
        <v>0</v>
      </c>
      <c r="J36" s="38">
        <f t="shared" si="1"/>
        <v>7000</v>
      </c>
    </row>
    <row r="37" spans="1:10" ht="44.25" customHeight="1" x14ac:dyDescent="0.25">
      <c r="A37" s="101" t="s">
        <v>63</v>
      </c>
      <c r="B37" s="116" t="s">
        <v>144</v>
      </c>
      <c r="C37" s="101" t="s">
        <v>53</v>
      </c>
      <c r="D37" s="6" t="s">
        <v>43</v>
      </c>
      <c r="E37" s="38">
        <v>1200</v>
      </c>
      <c r="F37" s="38">
        <v>0</v>
      </c>
      <c r="G37" s="38">
        <v>0</v>
      </c>
      <c r="H37" s="38">
        <v>0</v>
      </c>
      <c r="I37" s="38">
        <v>0</v>
      </c>
      <c r="J37" s="38">
        <f t="shared" si="1"/>
        <v>1200</v>
      </c>
    </row>
    <row r="38" spans="1:10" ht="59.25" customHeight="1" x14ac:dyDescent="0.25">
      <c r="A38" s="102"/>
      <c r="B38" s="117"/>
      <c r="C38" s="102"/>
      <c r="D38" s="6" t="s">
        <v>44</v>
      </c>
      <c r="E38" s="38">
        <v>10000</v>
      </c>
      <c r="F38" s="38">
        <v>0</v>
      </c>
      <c r="G38" s="38">
        <v>0</v>
      </c>
      <c r="H38" s="38">
        <v>0</v>
      </c>
      <c r="I38" s="38">
        <v>0</v>
      </c>
      <c r="J38" s="38">
        <f t="shared" si="1"/>
        <v>10000</v>
      </c>
    </row>
    <row r="39" spans="1:10" ht="76.5" customHeight="1" x14ac:dyDescent="0.25">
      <c r="A39" s="101" t="s">
        <v>64</v>
      </c>
      <c r="B39" s="112" t="s">
        <v>157</v>
      </c>
      <c r="C39" s="101" t="s">
        <v>53</v>
      </c>
      <c r="D39" s="6" t="s">
        <v>43</v>
      </c>
      <c r="E39" s="38">
        <v>2500</v>
      </c>
      <c r="F39" s="38">
        <v>2600</v>
      </c>
      <c r="G39" s="38">
        <v>0</v>
      </c>
      <c r="H39" s="38">
        <v>0</v>
      </c>
      <c r="I39" s="38">
        <v>0</v>
      </c>
      <c r="J39" s="38">
        <f t="shared" si="1"/>
        <v>5100</v>
      </c>
    </row>
    <row r="40" spans="1:10" ht="24.75" customHeight="1" x14ac:dyDescent="0.25">
      <c r="A40" s="102"/>
      <c r="B40" s="113"/>
      <c r="C40" s="102"/>
      <c r="D40" s="6" t="s">
        <v>44</v>
      </c>
      <c r="E40" s="38">
        <v>6000</v>
      </c>
      <c r="F40" s="38">
        <v>5900</v>
      </c>
      <c r="G40" s="38">
        <v>0</v>
      </c>
      <c r="H40" s="38">
        <v>0</v>
      </c>
      <c r="I40" s="38">
        <v>0</v>
      </c>
      <c r="J40" s="38">
        <v>11900</v>
      </c>
    </row>
    <row r="41" spans="1:10" ht="94.5" x14ac:dyDescent="0.25">
      <c r="A41" s="6" t="s">
        <v>65</v>
      </c>
      <c r="B41" s="35" t="s">
        <v>145</v>
      </c>
      <c r="C41" s="6" t="s">
        <v>121</v>
      </c>
      <c r="D41" s="6" t="s">
        <v>43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</row>
    <row r="42" spans="1:10" ht="47.25" x14ac:dyDescent="0.25">
      <c r="A42" s="6" t="s">
        <v>73</v>
      </c>
      <c r="B42" s="35" t="s">
        <v>137</v>
      </c>
      <c r="C42" s="6" t="s">
        <v>123</v>
      </c>
      <c r="D42" s="6" t="s">
        <v>43</v>
      </c>
      <c r="E42" s="38">
        <v>0</v>
      </c>
      <c r="F42" s="38">
        <v>0</v>
      </c>
      <c r="G42" s="38">
        <v>0</v>
      </c>
      <c r="H42" s="38">
        <v>0</v>
      </c>
      <c r="I42" s="38">
        <v>600</v>
      </c>
      <c r="J42" s="38">
        <f t="shared" si="1"/>
        <v>600</v>
      </c>
    </row>
    <row r="43" spans="1:10" x14ac:dyDescent="0.25">
      <c r="A43" s="6"/>
      <c r="B43" s="44" t="s">
        <v>12</v>
      </c>
      <c r="C43" s="6"/>
      <c r="D43" s="6"/>
      <c r="E43" s="39">
        <f t="shared" ref="E43:J43" si="2">SUM(E31:E42)</f>
        <v>48340</v>
      </c>
      <c r="F43" s="39">
        <f t="shared" si="2"/>
        <v>8500</v>
      </c>
      <c r="G43" s="39">
        <f t="shared" si="2"/>
        <v>860.62699999999995</v>
      </c>
      <c r="H43" s="39">
        <f t="shared" si="2"/>
        <v>0</v>
      </c>
      <c r="I43" s="39">
        <f t="shared" si="2"/>
        <v>600</v>
      </c>
      <c r="J43" s="39">
        <f t="shared" si="2"/>
        <v>58300.627</v>
      </c>
    </row>
    <row r="44" spans="1:10" x14ac:dyDescent="0.25">
      <c r="A44" s="105" t="s">
        <v>66</v>
      </c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78.75" x14ac:dyDescent="0.25">
      <c r="A45" s="6" t="s">
        <v>67</v>
      </c>
      <c r="B45" s="35" t="s">
        <v>138</v>
      </c>
      <c r="C45" s="6" t="s">
        <v>121</v>
      </c>
      <c r="D45" s="6" t="s">
        <v>43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f>SUM(E45:I45)</f>
        <v>0</v>
      </c>
    </row>
    <row r="46" spans="1:10" ht="87.75" customHeight="1" x14ac:dyDescent="0.25">
      <c r="A46" s="6" t="s">
        <v>68</v>
      </c>
      <c r="B46" s="35" t="s">
        <v>146</v>
      </c>
      <c r="C46" s="6" t="s">
        <v>121</v>
      </c>
      <c r="D46" s="6" t="s">
        <v>43</v>
      </c>
      <c r="E46" s="38">
        <v>100</v>
      </c>
      <c r="F46" s="38">
        <v>100</v>
      </c>
      <c r="G46" s="38">
        <v>193</v>
      </c>
      <c r="H46" s="38">
        <v>193</v>
      </c>
      <c r="I46" s="38">
        <v>193</v>
      </c>
      <c r="J46" s="38">
        <f>SUM(E46:I46)</f>
        <v>779</v>
      </c>
    </row>
    <row r="47" spans="1:10" ht="76.5" customHeight="1" x14ac:dyDescent="0.25">
      <c r="A47" s="6"/>
      <c r="B47" s="48" t="s">
        <v>12</v>
      </c>
      <c r="C47" s="6"/>
      <c r="D47" s="6"/>
      <c r="E47" s="39">
        <f t="shared" ref="E47:J47" si="3">SUM(E45:E46)</f>
        <v>100</v>
      </c>
      <c r="F47" s="39">
        <f t="shared" si="3"/>
        <v>100</v>
      </c>
      <c r="G47" s="39">
        <f t="shared" si="3"/>
        <v>193</v>
      </c>
      <c r="H47" s="39">
        <f t="shared" si="3"/>
        <v>193</v>
      </c>
      <c r="I47" s="39">
        <f t="shared" si="3"/>
        <v>193</v>
      </c>
      <c r="J47" s="39">
        <f t="shared" si="3"/>
        <v>779</v>
      </c>
    </row>
    <row r="48" spans="1:10" ht="30" customHeight="1" x14ac:dyDescent="0.25">
      <c r="A48" s="105" t="s">
        <v>70</v>
      </c>
      <c r="B48" s="106"/>
      <c r="C48" s="106"/>
      <c r="D48" s="106"/>
      <c r="E48" s="106"/>
      <c r="F48" s="106"/>
      <c r="G48" s="106"/>
      <c r="H48" s="106"/>
      <c r="I48" s="106"/>
      <c r="J48" s="107"/>
    </row>
    <row r="49" spans="1:10" ht="51.75" customHeight="1" x14ac:dyDescent="0.25">
      <c r="A49" s="101" t="s">
        <v>72</v>
      </c>
      <c r="B49" s="112" t="s">
        <v>147</v>
      </c>
      <c r="C49" s="101" t="s">
        <v>124</v>
      </c>
      <c r="D49" s="6" t="s">
        <v>43</v>
      </c>
      <c r="E49" s="40">
        <v>0</v>
      </c>
      <c r="F49" s="38">
        <v>0</v>
      </c>
      <c r="G49" s="38">
        <v>0</v>
      </c>
      <c r="H49" s="38">
        <v>0</v>
      </c>
      <c r="I49" s="38">
        <v>140</v>
      </c>
      <c r="J49" s="38">
        <f>SUM(E49:I49)</f>
        <v>140</v>
      </c>
    </row>
    <row r="50" spans="1:10" ht="23.25" customHeight="1" x14ac:dyDescent="0.25">
      <c r="A50" s="115"/>
      <c r="B50" s="114"/>
      <c r="C50" s="115"/>
      <c r="D50" s="6" t="s">
        <v>44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f>SUM(E50:I50)</f>
        <v>0</v>
      </c>
    </row>
    <row r="51" spans="1:10" ht="24" customHeight="1" x14ac:dyDescent="0.25">
      <c r="A51" s="115"/>
      <c r="B51" s="114"/>
      <c r="C51" s="115"/>
      <c r="D51" s="6" t="s">
        <v>45</v>
      </c>
      <c r="E51" s="38">
        <v>0</v>
      </c>
      <c r="F51" s="38">
        <v>0</v>
      </c>
      <c r="G51" s="38">
        <v>0</v>
      </c>
      <c r="H51" s="38">
        <v>0</v>
      </c>
      <c r="I51" s="38">
        <v>225</v>
      </c>
      <c r="J51" s="38">
        <f>SUM(E51:I51)</f>
        <v>225</v>
      </c>
    </row>
    <row r="52" spans="1:10" ht="25.5" customHeight="1" x14ac:dyDescent="0.25">
      <c r="A52" s="102"/>
      <c r="B52" s="113"/>
      <c r="C52" s="102"/>
      <c r="D52" s="6" t="s">
        <v>71</v>
      </c>
      <c r="E52" s="38">
        <v>0</v>
      </c>
      <c r="F52" s="38">
        <v>0</v>
      </c>
      <c r="G52" s="38">
        <v>0</v>
      </c>
      <c r="H52" s="38">
        <v>0</v>
      </c>
      <c r="I52" s="38">
        <v>150</v>
      </c>
      <c r="J52" s="38">
        <f>SUM(E52:I52)</f>
        <v>150</v>
      </c>
    </row>
    <row r="53" spans="1:10" x14ac:dyDescent="0.25">
      <c r="A53" s="6"/>
      <c r="B53" s="48" t="s">
        <v>12</v>
      </c>
      <c r="C53" s="6"/>
      <c r="D53" s="6"/>
      <c r="E53" s="39">
        <f t="shared" ref="E53:J53" si="4">SUM(E49:E52)</f>
        <v>0</v>
      </c>
      <c r="F53" s="39">
        <f t="shared" si="4"/>
        <v>0</v>
      </c>
      <c r="G53" s="39">
        <f t="shared" si="4"/>
        <v>0</v>
      </c>
      <c r="H53" s="39">
        <f t="shared" si="4"/>
        <v>0</v>
      </c>
      <c r="I53" s="39">
        <f t="shared" si="4"/>
        <v>515</v>
      </c>
      <c r="J53" s="39">
        <f t="shared" si="4"/>
        <v>515</v>
      </c>
    </row>
    <row r="54" spans="1:10" ht="20.25" customHeight="1" x14ac:dyDescent="0.25">
      <c r="A54" s="105" t="s">
        <v>75</v>
      </c>
      <c r="B54" s="106"/>
      <c r="C54" s="106"/>
      <c r="D54" s="106"/>
      <c r="E54" s="106"/>
      <c r="F54" s="106"/>
      <c r="G54" s="106"/>
      <c r="H54" s="106"/>
      <c r="I54" s="106"/>
      <c r="J54" s="107"/>
    </row>
    <row r="55" spans="1:10" ht="126.75" customHeight="1" x14ac:dyDescent="0.25">
      <c r="A55" s="6" t="s">
        <v>76</v>
      </c>
      <c r="B55" s="35" t="s">
        <v>148</v>
      </c>
      <c r="C55" s="6" t="s">
        <v>80</v>
      </c>
      <c r="D55" s="6" t="s">
        <v>46</v>
      </c>
      <c r="E55" s="38">
        <v>16499</v>
      </c>
      <c r="F55" s="38">
        <v>200000</v>
      </c>
      <c r="G55" s="38">
        <v>0</v>
      </c>
      <c r="H55" s="38">
        <v>0</v>
      </c>
      <c r="I55" s="38">
        <v>0</v>
      </c>
      <c r="J55" s="38">
        <f>SUM(E55:I55)</f>
        <v>216499</v>
      </c>
    </row>
    <row r="56" spans="1:10" ht="78.75" x14ac:dyDescent="0.25">
      <c r="A56" s="6" t="s">
        <v>77</v>
      </c>
      <c r="B56" s="35" t="s">
        <v>149</v>
      </c>
      <c r="C56" s="6" t="s">
        <v>80</v>
      </c>
      <c r="D56" s="6" t="s">
        <v>46</v>
      </c>
      <c r="E56" s="38">
        <v>4600</v>
      </c>
      <c r="F56" s="38">
        <v>30000</v>
      </c>
      <c r="G56" s="38">
        <v>0</v>
      </c>
      <c r="H56" s="38">
        <v>0</v>
      </c>
      <c r="I56" s="38">
        <v>3000</v>
      </c>
      <c r="J56" s="38">
        <f>SUM(E56:I56)</f>
        <v>37600</v>
      </c>
    </row>
    <row r="57" spans="1:10" ht="49.5" customHeight="1" x14ac:dyDescent="0.25">
      <c r="A57" s="6" t="s">
        <v>78</v>
      </c>
      <c r="B57" s="35" t="s">
        <v>150</v>
      </c>
      <c r="C57" s="6" t="s">
        <v>81</v>
      </c>
      <c r="D57" s="6" t="s">
        <v>43</v>
      </c>
      <c r="E57" s="38">
        <v>360</v>
      </c>
      <c r="F57" s="38">
        <v>360</v>
      </c>
      <c r="G57" s="38">
        <v>0</v>
      </c>
      <c r="H57" s="38">
        <v>360</v>
      </c>
      <c r="I57" s="38">
        <v>360</v>
      </c>
      <c r="J57" s="38">
        <f>SUM(E57:I57)</f>
        <v>1440</v>
      </c>
    </row>
    <row r="58" spans="1:10" ht="51.75" customHeight="1" x14ac:dyDescent="0.25">
      <c r="A58" s="6" t="s">
        <v>79</v>
      </c>
      <c r="B58" s="35" t="s">
        <v>155</v>
      </c>
      <c r="C58" s="6" t="s">
        <v>121</v>
      </c>
      <c r="D58" s="6" t="s">
        <v>43</v>
      </c>
      <c r="E58" s="38"/>
      <c r="F58" s="38"/>
      <c r="G58" s="38">
        <v>3000</v>
      </c>
      <c r="H58" s="38">
        <v>3000</v>
      </c>
      <c r="I58" s="38">
        <f>3000+500</f>
        <v>3500</v>
      </c>
      <c r="J58" s="38">
        <f>SUM(E58:I58)</f>
        <v>9500</v>
      </c>
    </row>
    <row r="59" spans="1:10" ht="25.5" customHeight="1" x14ac:dyDescent="0.25">
      <c r="A59" s="34"/>
      <c r="B59" s="44" t="s">
        <v>12</v>
      </c>
      <c r="C59" s="6"/>
      <c r="D59" s="6"/>
      <c r="E59" s="39">
        <f t="shared" ref="E59:J59" si="5">SUM(E55:E58)</f>
        <v>21459</v>
      </c>
      <c r="F59" s="39">
        <f t="shared" si="5"/>
        <v>230360</v>
      </c>
      <c r="G59" s="39">
        <f t="shared" si="5"/>
        <v>3000</v>
      </c>
      <c r="H59" s="39">
        <f t="shared" si="5"/>
        <v>3360</v>
      </c>
      <c r="I59" s="39">
        <f t="shared" si="5"/>
        <v>6860</v>
      </c>
      <c r="J59" s="39">
        <f t="shared" si="5"/>
        <v>265039</v>
      </c>
    </row>
    <row r="60" spans="1:10" ht="27.75" customHeight="1" x14ac:dyDescent="0.25">
      <c r="A60" s="105" t="s">
        <v>82</v>
      </c>
      <c r="B60" s="106"/>
      <c r="C60" s="106"/>
      <c r="D60" s="106"/>
      <c r="E60" s="106"/>
      <c r="F60" s="106"/>
      <c r="G60" s="106"/>
      <c r="H60" s="106"/>
      <c r="I60" s="106"/>
      <c r="J60" s="107"/>
    </row>
    <row r="61" spans="1:10" ht="31.5" x14ac:dyDescent="0.25">
      <c r="A61" s="6" t="s">
        <v>83</v>
      </c>
      <c r="B61" s="35" t="s">
        <v>120</v>
      </c>
      <c r="C61" s="6" t="s">
        <v>123</v>
      </c>
      <c r="D61" s="6" t="s">
        <v>43</v>
      </c>
      <c r="E61" s="38">
        <v>30000</v>
      </c>
      <c r="F61" s="38">
        <v>35000</v>
      </c>
      <c r="G61" s="38">
        <v>23110.482</v>
      </c>
      <c r="H61" s="38">
        <v>22176.1</v>
      </c>
      <c r="I61" s="38">
        <v>22176.1</v>
      </c>
      <c r="J61" s="38">
        <f>SUM(E61:I61)</f>
        <v>132462.682</v>
      </c>
    </row>
    <row r="62" spans="1:10" ht="31.5" customHeight="1" x14ac:dyDescent="0.25">
      <c r="A62" s="6" t="s">
        <v>84</v>
      </c>
      <c r="B62" s="35" t="s">
        <v>30</v>
      </c>
      <c r="C62" s="6" t="s">
        <v>121</v>
      </c>
      <c r="D62" s="6" t="s">
        <v>43</v>
      </c>
      <c r="E62" s="38">
        <v>3400</v>
      </c>
      <c r="F62" s="38">
        <v>4000</v>
      </c>
      <c r="G62" s="38">
        <v>2658.5650000000001</v>
      </c>
      <c r="H62" s="38">
        <v>5000</v>
      </c>
      <c r="I62" s="38">
        <v>5000</v>
      </c>
      <c r="J62" s="38">
        <f>SUM(E62:I62)</f>
        <v>20058.565000000002</v>
      </c>
    </row>
    <row r="63" spans="1:10" ht="31.5" x14ac:dyDescent="0.25">
      <c r="A63" s="6" t="s">
        <v>85</v>
      </c>
      <c r="B63" s="35" t="s">
        <v>31</v>
      </c>
      <c r="C63" s="6" t="s">
        <v>121</v>
      </c>
      <c r="D63" s="6" t="s">
        <v>43</v>
      </c>
      <c r="E63" s="38">
        <v>2000</v>
      </c>
      <c r="F63" s="38">
        <v>2500</v>
      </c>
      <c r="G63" s="38">
        <v>2224.2280000000001</v>
      </c>
      <c r="H63" s="38">
        <v>2464.1999999999998</v>
      </c>
      <c r="I63" s="38">
        <v>2464.1999999999998</v>
      </c>
      <c r="J63" s="38">
        <f>SUM(E63:I63)</f>
        <v>11652.628000000001</v>
      </c>
    </row>
    <row r="64" spans="1:10" ht="31.5" x14ac:dyDescent="0.25">
      <c r="A64" s="6" t="s">
        <v>86</v>
      </c>
      <c r="B64" s="35" t="s">
        <v>32</v>
      </c>
      <c r="C64" s="6" t="s">
        <v>121</v>
      </c>
      <c r="D64" s="6" t="s">
        <v>43</v>
      </c>
      <c r="E64" s="38">
        <v>1000</v>
      </c>
      <c r="F64" s="38">
        <v>1200</v>
      </c>
      <c r="G64" s="38">
        <v>1000</v>
      </c>
      <c r="H64" s="38">
        <v>1000</v>
      </c>
      <c r="I64" s="38">
        <v>1000</v>
      </c>
      <c r="J64" s="38">
        <f>SUM(E64:I64)</f>
        <v>5200</v>
      </c>
    </row>
    <row r="65" spans="1:10" ht="47.25" x14ac:dyDescent="0.25">
      <c r="A65" s="6" t="s">
        <v>87</v>
      </c>
      <c r="B65" s="35" t="s">
        <v>33</v>
      </c>
      <c r="C65" s="6" t="s">
        <v>121</v>
      </c>
      <c r="D65" s="6" t="s">
        <v>43</v>
      </c>
      <c r="E65" s="38">
        <v>2500</v>
      </c>
      <c r="F65" s="38">
        <v>3000</v>
      </c>
      <c r="G65" s="38">
        <v>2004.1020000000001</v>
      </c>
      <c r="H65" s="38">
        <v>2004.1</v>
      </c>
      <c r="I65" s="38">
        <v>2004.1</v>
      </c>
      <c r="J65" s="38">
        <f>SUM(E65:I65)</f>
        <v>11512.302</v>
      </c>
    </row>
    <row r="66" spans="1:10" x14ac:dyDescent="0.25">
      <c r="A66" s="6"/>
      <c r="B66" s="44" t="s">
        <v>12</v>
      </c>
      <c r="C66" s="6"/>
      <c r="D66" s="6"/>
      <c r="E66" s="39">
        <f t="shared" ref="E66:J66" si="6">SUM(E61:E65)</f>
        <v>38900</v>
      </c>
      <c r="F66" s="39">
        <f t="shared" si="6"/>
        <v>45700</v>
      </c>
      <c r="G66" s="39">
        <f t="shared" si="6"/>
        <v>30997.376999999997</v>
      </c>
      <c r="H66" s="39">
        <f t="shared" si="6"/>
        <v>32644.399999999998</v>
      </c>
      <c r="I66" s="39">
        <f t="shared" si="6"/>
        <v>32644.399999999998</v>
      </c>
      <c r="J66" s="39">
        <f t="shared" si="6"/>
        <v>180886.177</v>
      </c>
    </row>
    <row r="67" spans="1:10" ht="21.75" customHeight="1" x14ac:dyDescent="0.25">
      <c r="A67" s="105" t="s">
        <v>90</v>
      </c>
      <c r="B67" s="106"/>
      <c r="C67" s="106"/>
      <c r="D67" s="106"/>
      <c r="E67" s="106"/>
      <c r="F67" s="106"/>
      <c r="G67" s="106"/>
      <c r="H67" s="106"/>
      <c r="I67" s="106"/>
      <c r="J67" s="107"/>
    </row>
    <row r="68" spans="1:10" s="19" customFormat="1" ht="47.25" customHeight="1" x14ac:dyDescent="0.25">
      <c r="A68" s="43" t="s">
        <v>91</v>
      </c>
      <c r="B68" s="35" t="s">
        <v>151</v>
      </c>
      <c r="C68" s="6" t="s">
        <v>99</v>
      </c>
      <c r="D68" s="6" t="s">
        <v>46</v>
      </c>
      <c r="E68" s="38">
        <v>0</v>
      </c>
      <c r="F68" s="38">
        <v>1500</v>
      </c>
      <c r="G68" s="38">
        <v>0</v>
      </c>
      <c r="H68" s="38">
        <v>0</v>
      </c>
      <c r="I68" s="38">
        <v>900</v>
      </c>
      <c r="J68" s="38">
        <f>SUM(E68:I68)</f>
        <v>2400</v>
      </c>
    </row>
    <row r="69" spans="1:10" s="19" customFormat="1" ht="66.75" customHeight="1" x14ac:dyDescent="0.25">
      <c r="A69" s="43" t="s">
        <v>92</v>
      </c>
      <c r="B69" s="35" t="s">
        <v>152</v>
      </c>
      <c r="C69" s="6" t="s">
        <v>99</v>
      </c>
      <c r="D69" s="6" t="s">
        <v>46</v>
      </c>
      <c r="E69" s="38">
        <v>0</v>
      </c>
      <c r="F69" s="38">
        <v>2700</v>
      </c>
      <c r="G69" s="38">
        <v>0</v>
      </c>
      <c r="H69" s="38">
        <v>0</v>
      </c>
      <c r="I69" s="38">
        <v>500</v>
      </c>
      <c r="J69" s="38">
        <f t="shared" ref="J69:J75" si="7">SUM(E69:I69)</f>
        <v>3200</v>
      </c>
    </row>
    <row r="70" spans="1:10" s="19" customFormat="1" ht="102.75" customHeight="1" x14ac:dyDescent="0.25">
      <c r="A70" s="43" t="s">
        <v>93</v>
      </c>
      <c r="B70" s="35" t="s">
        <v>139</v>
      </c>
      <c r="C70" s="6" t="s">
        <v>99</v>
      </c>
      <c r="D70" s="6" t="s">
        <v>46</v>
      </c>
      <c r="E70" s="38">
        <v>0</v>
      </c>
      <c r="F70" s="38">
        <v>0</v>
      </c>
      <c r="G70" s="38">
        <v>0</v>
      </c>
      <c r="H70" s="38">
        <v>0</v>
      </c>
      <c r="I70" s="38">
        <v>150</v>
      </c>
      <c r="J70" s="38">
        <f t="shared" si="7"/>
        <v>150</v>
      </c>
    </row>
    <row r="71" spans="1:10" s="19" customFormat="1" ht="47.25" x14ac:dyDescent="0.25">
      <c r="A71" s="43" t="s">
        <v>94</v>
      </c>
      <c r="B71" s="35" t="s">
        <v>37</v>
      </c>
      <c r="C71" s="6" t="s">
        <v>122</v>
      </c>
      <c r="D71" s="6" t="s">
        <v>46</v>
      </c>
      <c r="E71" s="38">
        <v>0</v>
      </c>
      <c r="F71" s="38">
        <v>0</v>
      </c>
      <c r="G71" s="38">
        <v>0</v>
      </c>
      <c r="H71" s="38">
        <v>5000</v>
      </c>
      <c r="I71" s="38">
        <v>5309</v>
      </c>
      <c r="J71" s="38">
        <f t="shared" si="7"/>
        <v>10309</v>
      </c>
    </row>
    <row r="72" spans="1:10" s="19" customFormat="1" ht="47.25" x14ac:dyDescent="0.25">
      <c r="A72" s="43" t="s">
        <v>95</v>
      </c>
      <c r="B72" s="35" t="s">
        <v>39</v>
      </c>
      <c r="C72" s="6" t="s">
        <v>122</v>
      </c>
      <c r="D72" s="6" t="s">
        <v>46</v>
      </c>
      <c r="E72" s="38">
        <v>0</v>
      </c>
      <c r="F72" s="38">
        <v>0</v>
      </c>
      <c r="G72" s="38">
        <v>0</v>
      </c>
      <c r="H72" s="38">
        <v>0</v>
      </c>
      <c r="I72" s="38">
        <v>1925</v>
      </c>
      <c r="J72" s="38">
        <f t="shared" si="7"/>
        <v>1925</v>
      </c>
    </row>
    <row r="73" spans="1:10" s="19" customFormat="1" ht="47.25" x14ac:dyDescent="0.25">
      <c r="A73" s="43" t="s">
        <v>96</v>
      </c>
      <c r="B73" s="35" t="s">
        <v>40</v>
      </c>
      <c r="C73" s="6" t="s">
        <v>122</v>
      </c>
      <c r="D73" s="6" t="s">
        <v>46</v>
      </c>
      <c r="E73" s="38">
        <v>0</v>
      </c>
      <c r="F73" s="38">
        <v>1015</v>
      </c>
      <c r="G73" s="38">
        <v>1015</v>
      </c>
      <c r="H73" s="38">
        <v>1015</v>
      </c>
      <c r="I73" s="38">
        <v>1020</v>
      </c>
      <c r="J73" s="38">
        <f>SUM(E73:I73)</f>
        <v>4065</v>
      </c>
    </row>
    <row r="74" spans="1:10" ht="94.5" x14ac:dyDescent="0.25">
      <c r="A74" s="43" t="s">
        <v>97</v>
      </c>
      <c r="B74" s="35" t="s">
        <v>140</v>
      </c>
      <c r="C74" s="6" t="s">
        <v>121</v>
      </c>
      <c r="D74" s="6" t="s">
        <v>43</v>
      </c>
      <c r="E74" s="38">
        <v>6500</v>
      </c>
      <c r="F74" s="38">
        <v>6500</v>
      </c>
      <c r="G74" s="38">
        <v>0</v>
      </c>
      <c r="H74" s="38">
        <v>0</v>
      </c>
      <c r="I74" s="38">
        <v>0</v>
      </c>
      <c r="J74" s="38">
        <f t="shared" si="7"/>
        <v>13000</v>
      </c>
    </row>
    <row r="75" spans="1:10" x14ac:dyDescent="0.25">
      <c r="A75" s="35"/>
      <c r="B75" s="44" t="s">
        <v>12</v>
      </c>
      <c r="C75" s="6"/>
      <c r="D75" s="43"/>
      <c r="E75" s="41">
        <v>6500</v>
      </c>
      <c r="F75" s="41">
        <f>SUM(F68:F74)</f>
        <v>11715</v>
      </c>
      <c r="G75" s="41">
        <f>SUM(G68:G74)</f>
        <v>1015</v>
      </c>
      <c r="H75" s="41">
        <f>SUM(H68:H74)</f>
        <v>6015</v>
      </c>
      <c r="I75" s="41">
        <f>SUM(I68:I74)</f>
        <v>9804</v>
      </c>
      <c r="J75" s="39">
        <f t="shared" si="7"/>
        <v>35049</v>
      </c>
    </row>
    <row r="76" spans="1:10" x14ac:dyDescent="0.25">
      <c r="A76" s="43"/>
      <c r="B76" s="108" t="s">
        <v>42</v>
      </c>
      <c r="C76" s="109"/>
      <c r="D76" s="43"/>
      <c r="E76" s="41">
        <f>E77+E79+E81+E83+E85+E86</f>
        <v>290159</v>
      </c>
      <c r="F76" s="41">
        <f>F77+F79+F81+F83+F85+F86</f>
        <v>473885</v>
      </c>
      <c r="G76" s="41">
        <f>G75+G66+G59+G53+G47+G43+G29</f>
        <v>62594.274999999994</v>
      </c>
      <c r="H76" s="41">
        <f>H75+H66+H59+H53+H47+H43+H29</f>
        <v>82872.399999999994</v>
      </c>
      <c r="I76" s="41">
        <f>I75+I66+I59+I53+I47+I43+I29</f>
        <v>91276.4</v>
      </c>
      <c r="J76" s="41">
        <f>I76+H76+G76+F76+E76</f>
        <v>1000787.075</v>
      </c>
    </row>
    <row r="77" spans="1:10" ht="15.75" customHeight="1" x14ac:dyDescent="0.25">
      <c r="A77" s="110"/>
      <c r="B77" s="99" t="s">
        <v>126</v>
      </c>
      <c r="C77" s="101"/>
      <c r="D77" s="103"/>
      <c r="E77" s="97">
        <f>E14+E20+E25+E31+E33+E34+E35+E37+E39+E41+E42+E45+E46+E49+E57+E58+E61+E62+E63+E64+E65+E74</f>
        <v>66133.600000000006</v>
      </c>
      <c r="F77" s="97">
        <v>61360</v>
      </c>
      <c r="G77" s="97">
        <f>G14+G20+G25+G31+G33+G34+G35+G37+G39+G41+G42+G45+G46+G49+G57+G58+G61+G62+G63+G64+G65+G74</f>
        <v>40821.323000000004</v>
      </c>
      <c r="H77" s="97">
        <f>H14+H20+H25+H31+H33+H34+H35+H37+H39+H41+H42+H45+H46+H49+H57+H58+H61+H62+H63+H64+H65+H74</f>
        <v>42297.399999999994</v>
      </c>
      <c r="I77" s="97">
        <f>I14+I20+I25+I31+I33+I34+I35+I37+I39+I41+I42+I45+I46+I49+I57+I58+I61+I62+I63+I64+I65+I74</f>
        <v>43537.399999999994</v>
      </c>
      <c r="J77" s="97">
        <f>J14+J20+J25+J31+J33+J34+J35+J37+J39+J41+J42+J45+J46+J49+J57+J58+J61+J62+J63+J64+J65+J74</f>
        <v>254149.723</v>
      </c>
    </row>
    <row r="78" spans="1:10" ht="15" customHeight="1" x14ac:dyDescent="0.25">
      <c r="A78" s="111"/>
      <c r="B78" s="100"/>
      <c r="C78" s="102"/>
      <c r="D78" s="104"/>
      <c r="E78" s="98"/>
      <c r="F78" s="98"/>
      <c r="G78" s="98"/>
      <c r="H78" s="98"/>
      <c r="I78" s="98"/>
      <c r="J78" s="98"/>
    </row>
    <row r="79" spans="1:10" ht="15.75" customHeight="1" x14ac:dyDescent="0.25">
      <c r="A79" s="93"/>
      <c r="B79" s="94" t="s">
        <v>127</v>
      </c>
      <c r="C79" s="95"/>
      <c r="D79" s="96"/>
      <c r="E79" s="97">
        <f>E15+E21+E26+E32+E36+E38+E40+E50</f>
        <v>54728.800000000003</v>
      </c>
      <c r="F79" s="97">
        <v>26700</v>
      </c>
      <c r="G79" s="97">
        <f>G15+G21+G26+G32+G36+G38+G40+G50</f>
        <v>7198.4750000000004</v>
      </c>
      <c r="H79" s="97">
        <f>H15+H21+H26+H32+H36+H38+H40+H50</f>
        <v>12800</v>
      </c>
      <c r="I79" s="97">
        <f>I15+I21+I26+I32+I36+I38+I40+I50</f>
        <v>12800</v>
      </c>
      <c r="J79" s="97">
        <f>J15+J21+J26+J32+J36+J38+J40+J50</f>
        <v>114227.27499999999</v>
      </c>
    </row>
    <row r="80" spans="1:10" ht="5.25" customHeight="1" x14ac:dyDescent="0.25">
      <c r="A80" s="93"/>
      <c r="B80" s="94"/>
      <c r="C80" s="95"/>
      <c r="D80" s="96"/>
      <c r="E80" s="98"/>
      <c r="F80" s="98"/>
      <c r="G80" s="98"/>
      <c r="H80" s="98"/>
      <c r="I80" s="98"/>
      <c r="J80" s="98"/>
    </row>
    <row r="81" spans="1:10" ht="15.75" customHeight="1" x14ac:dyDescent="0.25">
      <c r="A81" s="93"/>
      <c r="B81" s="94" t="s">
        <v>128</v>
      </c>
      <c r="C81" s="95"/>
      <c r="D81" s="96"/>
      <c r="E81" s="97">
        <f t="shared" ref="E81:J81" si="8">E22+E51+E16</f>
        <v>140329.60000000001</v>
      </c>
      <c r="F81" s="97">
        <f t="shared" si="8"/>
        <v>142600</v>
      </c>
      <c r="G81" s="97">
        <f t="shared" si="8"/>
        <v>10255.049000000001</v>
      </c>
      <c r="H81" s="97">
        <f t="shared" si="8"/>
        <v>13760</v>
      </c>
      <c r="I81" s="97">
        <f t="shared" si="8"/>
        <v>13985</v>
      </c>
      <c r="J81" s="97">
        <f t="shared" si="8"/>
        <v>320929.64899999998</v>
      </c>
    </row>
    <row r="82" spans="1:10" ht="13.5" customHeight="1" x14ac:dyDescent="0.25">
      <c r="A82" s="93"/>
      <c r="B82" s="94"/>
      <c r="C82" s="95"/>
      <c r="D82" s="96"/>
      <c r="E82" s="98"/>
      <c r="F82" s="98"/>
      <c r="G82" s="98"/>
      <c r="H82" s="98"/>
      <c r="I82" s="98"/>
      <c r="J82" s="98"/>
    </row>
    <row r="83" spans="1:10" ht="15" customHeight="1" x14ac:dyDescent="0.25">
      <c r="A83" s="93"/>
      <c r="B83" s="94" t="s">
        <v>46</v>
      </c>
      <c r="C83" s="95"/>
      <c r="D83" s="96"/>
      <c r="E83" s="97">
        <v>28967</v>
      </c>
      <c r="F83" s="97">
        <v>243225</v>
      </c>
      <c r="G83" s="97">
        <f>G73+G72+G71+G70+G69+G68+G56+G55</f>
        <v>1015</v>
      </c>
      <c r="H83" s="97">
        <f>H73+H72+H71+H70+H69+H68+H56+H55</f>
        <v>6015</v>
      </c>
      <c r="I83" s="97">
        <f>I73+I72+I71+I70+I69+I68+I56+I55</f>
        <v>12804</v>
      </c>
      <c r="J83" s="97">
        <f>J73+J72+J71+J70+J69+J68+J56+J55</f>
        <v>276148</v>
      </c>
    </row>
    <row r="84" spans="1:10" ht="3.75" customHeight="1" x14ac:dyDescent="0.25">
      <c r="A84" s="93"/>
      <c r="B84" s="94"/>
      <c r="C84" s="95"/>
      <c r="D84" s="96"/>
      <c r="E84" s="98"/>
      <c r="F84" s="98"/>
      <c r="G84" s="98"/>
      <c r="H84" s="98"/>
      <c r="I84" s="98"/>
      <c r="J84" s="98"/>
    </row>
    <row r="85" spans="1:10" ht="33" customHeight="1" x14ac:dyDescent="0.25">
      <c r="A85" s="36"/>
      <c r="B85" s="36" t="s">
        <v>114</v>
      </c>
      <c r="C85" s="37"/>
      <c r="D85" s="36"/>
      <c r="E85" s="42">
        <v>0</v>
      </c>
      <c r="F85" s="42">
        <v>0</v>
      </c>
      <c r="G85" s="42">
        <f>G17</f>
        <v>3304.4279999999999</v>
      </c>
      <c r="H85" s="42">
        <f>H17</f>
        <v>8000</v>
      </c>
      <c r="I85" s="42">
        <f>I17</f>
        <v>8000</v>
      </c>
      <c r="J85" s="42">
        <f>J17</f>
        <v>35172.428</v>
      </c>
    </row>
    <row r="86" spans="1:10" ht="24" customHeight="1" x14ac:dyDescent="0.25">
      <c r="A86" s="36"/>
      <c r="B86" s="36" t="s">
        <v>71</v>
      </c>
      <c r="C86" s="37"/>
      <c r="D86" s="36"/>
      <c r="E86" s="42">
        <f t="shared" ref="E86:J86" si="9">E52</f>
        <v>0</v>
      </c>
      <c r="F86" s="42">
        <f t="shared" si="9"/>
        <v>0</v>
      </c>
      <c r="G86" s="42">
        <f t="shared" si="9"/>
        <v>0</v>
      </c>
      <c r="H86" s="42">
        <f t="shared" si="9"/>
        <v>0</v>
      </c>
      <c r="I86" s="42">
        <f t="shared" si="9"/>
        <v>150</v>
      </c>
      <c r="J86" s="42">
        <f t="shared" si="9"/>
        <v>150</v>
      </c>
    </row>
    <row r="87" spans="1:10" ht="35.25" customHeight="1" x14ac:dyDescent="0.25">
      <c r="A87" s="91" t="s">
        <v>115</v>
      </c>
      <c r="B87" s="91"/>
      <c r="C87" s="91"/>
      <c r="D87" s="91"/>
      <c r="E87" s="91"/>
      <c r="F87" s="91"/>
      <c r="G87" s="91"/>
      <c r="H87" s="91"/>
      <c r="I87" s="91"/>
      <c r="J87" s="91"/>
    </row>
    <row r="88" spans="1:10" ht="39" customHeight="1" x14ac:dyDescent="0.25">
      <c r="A88" s="87" t="s">
        <v>116</v>
      </c>
      <c r="B88" s="88"/>
      <c r="C88" s="52" t="s">
        <v>136</v>
      </c>
      <c r="D88" s="4">
        <v>2011</v>
      </c>
      <c r="E88" s="4">
        <v>2012</v>
      </c>
      <c r="F88" s="4">
        <v>2013</v>
      </c>
      <c r="G88" s="4">
        <v>2014</v>
      </c>
      <c r="H88" s="65">
        <v>2015</v>
      </c>
      <c r="I88" s="65"/>
      <c r="J88" s="65"/>
    </row>
    <row r="89" spans="1:10" ht="72" customHeight="1" x14ac:dyDescent="0.25">
      <c r="A89" s="89" t="s">
        <v>153</v>
      </c>
      <c r="B89" s="90"/>
      <c r="C89" s="53" t="s">
        <v>117</v>
      </c>
      <c r="D89" s="53">
        <v>95</v>
      </c>
      <c r="E89" s="53">
        <v>95</v>
      </c>
      <c r="F89" s="53">
        <v>99.5</v>
      </c>
      <c r="G89" s="53">
        <v>100</v>
      </c>
      <c r="H89" s="92">
        <v>100</v>
      </c>
      <c r="I89" s="92"/>
      <c r="J89" s="92"/>
    </row>
    <row r="90" spans="1:10" ht="40.5" customHeight="1" x14ac:dyDescent="0.25"/>
    <row r="91" spans="1:10" ht="53.25" customHeight="1" x14ac:dyDescent="0.25"/>
    <row r="99" spans="8:10" x14ac:dyDescent="0.25">
      <c r="H99" s="57"/>
      <c r="I99" s="57"/>
      <c r="J99" s="30"/>
    </row>
  </sheetData>
  <mergeCells count="95">
    <mergeCell ref="H1:J1"/>
    <mergeCell ref="F2:J2"/>
    <mergeCell ref="F3:J3"/>
    <mergeCell ref="F4:J4"/>
    <mergeCell ref="B10:J10"/>
    <mergeCell ref="H6:J6"/>
    <mergeCell ref="H9:J9"/>
    <mergeCell ref="I8:J8"/>
    <mergeCell ref="I7:J7"/>
    <mergeCell ref="A13:J13"/>
    <mergeCell ref="A14:A19"/>
    <mergeCell ref="B14:B19"/>
    <mergeCell ref="C14:C19"/>
    <mergeCell ref="D18:D19"/>
    <mergeCell ref="E11:J11"/>
    <mergeCell ref="A11:A12"/>
    <mergeCell ref="B11:B12"/>
    <mergeCell ref="C11:C12"/>
    <mergeCell ref="D11:D12"/>
    <mergeCell ref="A20:A24"/>
    <mergeCell ref="B20:B24"/>
    <mergeCell ref="C20:C24"/>
    <mergeCell ref="D23:D24"/>
    <mergeCell ref="A25:A28"/>
    <mergeCell ref="B25:B28"/>
    <mergeCell ref="C25:C28"/>
    <mergeCell ref="D27:D28"/>
    <mergeCell ref="B31:B32"/>
    <mergeCell ref="C31:C32"/>
    <mergeCell ref="A30:J30"/>
    <mergeCell ref="B49:B52"/>
    <mergeCell ref="C49:C52"/>
    <mergeCell ref="A35:A36"/>
    <mergeCell ref="B35:B36"/>
    <mergeCell ref="C35:C36"/>
    <mergeCell ref="A31:A32"/>
    <mergeCell ref="A49:A52"/>
    <mergeCell ref="A37:A38"/>
    <mergeCell ref="B37:B38"/>
    <mergeCell ref="C37:C38"/>
    <mergeCell ref="A39:A40"/>
    <mergeCell ref="B39:B40"/>
    <mergeCell ref="C39:C40"/>
    <mergeCell ref="A44:J44"/>
    <mergeCell ref="A48:J48"/>
    <mergeCell ref="I77:I78"/>
    <mergeCell ref="J77:J78"/>
    <mergeCell ref="E77:E78"/>
    <mergeCell ref="A54:J54"/>
    <mergeCell ref="A60:J60"/>
    <mergeCell ref="A67:J67"/>
    <mergeCell ref="B76:C76"/>
    <mergeCell ref="A77:A78"/>
    <mergeCell ref="I79:I80"/>
    <mergeCell ref="B77:B78"/>
    <mergeCell ref="C77:C78"/>
    <mergeCell ref="H77:H78"/>
    <mergeCell ref="G77:G78"/>
    <mergeCell ref="D77:D78"/>
    <mergeCell ref="F77:F78"/>
    <mergeCell ref="J81:J82"/>
    <mergeCell ref="J83:J84"/>
    <mergeCell ref="E83:E84"/>
    <mergeCell ref="E81:E82"/>
    <mergeCell ref="J79:J80"/>
    <mergeCell ref="F81:F82"/>
    <mergeCell ref="G81:G82"/>
    <mergeCell ref="H81:H82"/>
    <mergeCell ref="I81:I82"/>
    <mergeCell ref="F83:F84"/>
    <mergeCell ref="G83:G84"/>
    <mergeCell ref="H83:H84"/>
    <mergeCell ref="I83:I84"/>
    <mergeCell ref="F79:F80"/>
    <mergeCell ref="G79:G80"/>
    <mergeCell ref="H79:H80"/>
    <mergeCell ref="A79:A80"/>
    <mergeCell ref="B79:B80"/>
    <mergeCell ref="C79:C80"/>
    <mergeCell ref="D79:D80"/>
    <mergeCell ref="E79:E80"/>
    <mergeCell ref="A81:A82"/>
    <mergeCell ref="B81:B82"/>
    <mergeCell ref="C81:C82"/>
    <mergeCell ref="D81:D82"/>
    <mergeCell ref="A83:A84"/>
    <mergeCell ref="B83:B84"/>
    <mergeCell ref="C83:C84"/>
    <mergeCell ref="D83:D84"/>
    <mergeCell ref="H99:I99"/>
    <mergeCell ref="A88:B88"/>
    <mergeCell ref="A89:B89"/>
    <mergeCell ref="A87:J87"/>
    <mergeCell ref="H89:J89"/>
    <mergeCell ref="H88:J8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МК</cp:lastModifiedBy>
  <cp:lastPrinted>2013-09-03T10:40:28Z</cp:lastPrinted>
  <dcterms:created xsi:type="dcterms:W3CDTF">2013-02-22T05:30:08Z</dcterms:created>
  <dcterms:modified xsi:type="dcterms:W3CDTF">2013-09-03T10:41:06Z</dcterms:modified>
</cp:coreProperties>
</file>