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080" windowHeight="90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O293" i="1" l="1"/>
  <c r="O296" i="1"/>
  <c r="O299" i="1"/>
  <c r="O302" i="1"/>
  <c r="O305" i="1"/>
  <c r="O308" i="1"/>
  <c r="O311" i="1"/>
  <c r="O314" i="1"/>
  <c r="O317" i="1"/>
  <c r="O320" i="1"/>
  <c r="O323" i="1"/>
  <c r="O326" i="1"/>
  <c r="O329" i="1"/>
  <c r="O332" i="1"/>
  <c r="O335" i="1"/>
  <c r="O338" i="1"/>
  <c r="O341" i="1"/>
  <c r="O344" i="1"/>
  <c r="O347" i="1"/>
  <c r="O350" i="1"/>
  <c r="O353" i="1"/>
  <c r="O356" i="1"/>
  <c r="O359" i="1"/>
  <c r="O362" i="1"/>
  <c r="O365" i="1"/>
  <c r="O368" i="1"/>
  <c r="O196" i="1"/>
  <c r="O211" i="1"/>
  <c r="O216" i="1"/>
  <c r="O221" i="1"/>
  <c r="O226" i="1"/>
  <c r="O231" i="1"/>
  <c r="O236" i="1"/>
  <c r="O241" i="1"/>
  <c r="O246" i="1"/>
  <c r="O251" i="1"/>
  <c r="O256" i="1"/>
  <c r="O281" i="1"/>
  <c r="O286" i="1"/>
  <c r="O195" i="1"/>
  <c r="O205" i="1"/>
  <c r="O210" i="1"/>
  <c r="O215" i="1"/>
  <c r="O220" i="1"/>
  <c r="O225" i="1"/>
  <c r="O230" i="1"/>
  <c r="O235" i="1"/>
  <c r="O240" i="1"/>
  <c r="O245" i="1"/>
  <c r="O250" i="1"/>
  <c r="O255" i="1"/>
  <c r="O280" i="1"/>
  <c r="O285" i="1"/>
  <c r="O198" i="1"/>
  <c r="O208" i="1"/>
  <c r="O213" i="1"/>
  <c r="O218" i="1"/>
  <c r="O223" i="1"/>
  <c r="O228" i="1"/>
  <c r="O233" i="1"/>
  <c r="O238" i="1"/>
  <c r="O243" i="1"/>
  <c r="O248" i="1"/>
  <c r="O253" i="1"/>
  <c r="O258" i="1"/>
  <c r="O283" i="1"/>
  <c r="O288" i="1"/>
  <c r="O284" i="1" s="1"/>
  <c r="O207" i="1"/>
  <c r="O94" i="1"/>
  <c r="O97" i="1"/>
  <c r="O100" i="1"/>
  <c r="O103" i="1"/>
  <c r="O106" i="1"/>
  <c r="O109" i="1"/>
  <c r="O112" i="1"/>
  <c r="O115" i="1"/>
  <c r="O118" i="1"/>
  <c r="O121" i="1"/>
  <c r="O124" i="1"/>
  <c r="O127" i="1"/>
  <c r="O130" i="1"/>
  <c r="O133" i="1"/>
  <c r="O136" i="1"/>
  <c r="O139" i="1"/>
  <c r="N142" i="1"/>
  <c r="O142" i="1" s="1"/>
  <c r="O151" i="1"/>
  <c r="O154" i="1"/>
  <c r="O157" i="1"/>
  <c r="O163" i="1"/>
  <c r="O166" i="1"/>
  <c r="O169" i="1"/>
  <c r="O172" i="1"/>
  <c r="O178" i="1"/>
  <c r="O181" i="1"/>
  <c r="O184" i="1"/>
  <c r="O187" i="1"/>
  <c r="O95" i="1"/>
  <c r="O98" i="1"/>
  <c r="O101" i="1"/>
  <c r="O104" i="1"/>
  <c r="O107" i="1"/>
  <c r="O110" i="1"/>
  <c r="O113" i="1"/>
  <c r="O116" i="1"/>
  <c r="O119" i="1"/>
  <c r="O122" i="1"/>
  <c r="O125" i="1"/>
  <c r="O128" i="1"/>
  <c r="O131" i="1"/>
  <c r="O134" i="1"/>
  <c r="O137" i="1"/>
  <c r="O140" i="1"/>
  <c r="N143" i="1"/>
  <c r="O143" i="1"/>
  <c r="O152" i="1"/>
  <c r="O155" i="1"/>
  <c r="O158" i="1"/>
  <c r="O164" i="1"/>
  <c r="O167" i="1"/>
  <c r="O170" i="1"/>
  <c r="O173" i="1"/>
  <c r="O179" i="1"/>
  <c r="O182" i="1"/>
  <c r="O185" i="1"/>
  <c r="O188" i="1"/>
  <c r="O191" i="1"/>
  <c r="O174" i="1"/>
  <c r="Q149" i="1"/>
  <c r="P149" i="1"/>
  <c r="Q148" i="1"/>
  <c r="P148" i="1"/>
  <c r="O404" i="1"/>
  <c r="P367" i="1"/>
  <c r="N367" i="1"/>
  <c r="K406" i="1"/>
  <c r="L406" i="1"/>
  <c r="M406" i="1"/>
  <c r="N406" i="1"/>
  <c r="P406" i="1"/>
  <c r="Q406" i="1"/>
  <c r="L405" i="1"/>
  <c r="M405" i="1"/>
  <c r="N405" i="1"/>
  <c r="P405" i="1"/>
  <c r="Q405" i="1"/>
  <c r="K405" i="1"/>
  <c r="O402" i="1"/>
  <c r="J402" i="1" s="1"/>
  <c r="J401" i="1" s="1"/>
  <c r="O399" i="1"/>
  <c r="O396" i="1"/>
  <c r="J396" i="1"/>
  <c r="O397" i="1"/>
  <c r="J397" i="1"/>
  <c r="O385" i="1"/>
  <c r="O383" i="1"/>
  <c r="O382" i="1"/>
  <c r="O380" i="1"/>
  <c r="O376" i="1"/>
  <c r="O375" i="1"/>
  <c r="N371" i="1"/>
  <c r="O373" i="1"/>
  <c r="J373" i="1" s="1"/>
  <c r="J371" i="1" s="1"/>
  <c r="O372" i="1"/>
  <c r="K234" i="1"/>
  <c r="L234" i="1"/>
  <c r="Q214" i="1"/>
  <c r="P214" i="1"/>
  <c r="L214" i="1"/>
  <c r="L163" i="1"/>
  <c r="K163" i="1" s="1"/>
  <c r="Q81" i="1"/>
  <c r="P81" i="1"/>
  <c r="Q76" i="1"/>
  <c r="P76" i="1"/>
  <c r="K81" i="1"/>
  <c r="L81" i="1"/>
  <c r="K76" i="1"/>
  <c r="L76" i="1"/>
  <c r="O70" i="1"/>
  <c r="O69" i="1"/>
  <c r="O68" i="1"/>
  <c r="O67" i="1"/>
  <c r="O65" i="1"/>
  <c r="O64" i="1"/>
  <c r="O63" i="1"/>
  <c r="O62" i="1"/>
  <c r="O60" i="1"/>
  <c r="O59" i="1"/>
  <c r="O58" i="1"/>
  <c r="O57" i="1"/>
  <c r="O55" i="1"/>
  <c r="O54" i="1"/>
  <c r="O53" i="1"/>
  <c r="O52" i="1"/>
  <c r="O50" i="1"/>
  <c r="O49" i="1"/>
  <c r="O48" i="1"/>
  <c r="O47" i="1"/>
  <c r="O45" i="1"/>
  <c r="O40" i="1"/>
  <c r="O39" i="1"/>
  <c r="O38" i="1"/>
  <c r="O37" i="1"/>
  <c r="O35" i="1"/>
  <c r="O34" i="1"/>
  <c r="O33" i="1"/>
  <c r="O32" i="1"/>
  <c r="O30" i="1"/>
  <c r="O29" i="1"/>
  <c r="O28" i="1"/>
  <c r="O27" i="1"/>
  <c r="O25" i="1"/>
  <c r="O24" i="1"/>
  <c r="O23" i="1"/>
  <c r="O22" i="1"/>
  <c r="O20" i="1"/>
  <c r="O19" i="1"/>
  <c r="O18" i="1"/>
  <c r="O17" i="1"/>
  <c r="O13" i="1"/>
  <c r="O14" i="1"/>
  <c r="O15" i="1"/>
  <c r="O12" i="1"/>
  <c r="K13" i="1"/>
  <c r="K12" i="1"/>
  <c r="J12" i="1" s="1"/>
  <c r="J11" i="1" s="1"/>
  <c r="L87" i="1"/>
  <c r="M87" i="1"/>
  <c r="N87" i="1"/>
  <c r="P87" i="1"/>
  <c r="Q87" i="1"/>
  <c r="L88" i="1"/>
  <c r="M88" i="1"/>
  <c r="N88" i="1"/>
  <c r="P88" i="1"/>
  <c r="Q88" i="1"/>
  <c r="L89" i="1"/>
  <c r="M89" i="1"/>
  <c r="N89" i="1"/>
  <c r="P89" i="1"/>
  <c r="Q89" i="1"/>
  <c r="L90" i="1"/>
  <c r="M90" i="1"/>
  <c r="N90" i="1"/>
  <c r="P90" i="1"/>
  <c r="Q90" i="1"/>
  <c r="K88" i="1"/>
  <c r="K89" i="1"/>
  <c r="K90" i="1"/>
  <c r="K87" i="1"/>
  <c r="J15" i="1"/>
  <c r="J14" i="1"/>
  <c r="Q11" i="1"/>
  <c r="P11" i="1"/>
  <c r="M11" i="1"/>
  <c r="L11" i="1"/>
  <c r="H366" i="1"/>
  <c r="H189" i="1"/>
  <c r="H404" i="1"/>
  <c r="N404" i="1"/>
  <c r="J399" i="1"/>
  <c r="J393" i="1"/>
  <c r="J390" i="1"/>
  <c r="J387" i="1"/>
  <c r="J384" i="1"/>
  <c r="J382" i="1"/>
  <c r="J381" i="1"/>
  <c r="J378" i="1"/>
  <c r="J376" i="1"/>
  <c r="J375" i="1"/>
  <c r="J372" i="1"/>
  <c r="O379" i="1"/>
  <c r="O377" i="1"/>
  <c r="N377" i="1"/>
  <c r="M377" i="1"/>
  <c r="O403" i="1"/>
  <c r="J403" i="1"/>
  <c r="N401" i="1"/>
  <c r="M401" i="1"/>
  <c r="O400" i="1"/>
  <c r="J400" i="1"/>
  <c r="N398" i="1"/>
  <c r="M398" i="1"/>
  <c r="Q398" i="1"/>
  <c r="P398" i="1"/>
  <c r="L398" i="1"/>
  <c r="K398" i="1"/>
  <c r="O395" i="1"/>
  <c r="N395" i="1"/>
  <c r="M395" i="1"/>
  <c r="Q395" i="1"/>
  <c r="P395" i="1"/>
  <c r="L395" i="1"/>
  <c r="K395" i="1"/>
  <c r="O394" i="1"/>
  <c r="J394" i="1" s="1"/>
  <c r="J392" i="1" s="1"/>
  <c r="N392" i="1"/>
  <c r="M392" i="1"/>
  <c r="Q392" i="1"/>
  <c r="P392" i="1"/>
  <c r="L392" i="1"/>
  <c r="K392" i="1"/>
  <c r="O391" i="1"/>
  <c r="J391" i="1" s="1"/>
  <c r="J389" i="1" s="1"/>
  <c r="N389" i="1"/>
  <c r="M389" i="1"/>
  <c r="Q389" i="1"/>
  <c r="P389" i="1"/>
  <c r="L389" i="1"/>
  <c r="K389" i="1"/>
  <c r="O388" i="1"/>
  <c r="J388" i="1" s="1"/>
  <c r="J386" i="1" s="1"/>
  <c r="N386" i="1"/>
  <c r="M386" i="1"/>
  <c r="Q386" i="1"/>
  <c r="P386" i="1"/>
  <c r="L386" i="1"/>
  <c r="K386" i="1"/>
  <c r="N383" i="1"/>
  <c r="Q401" i="1"/>
  <c r="P401" i="1"/>
  <c r="L401" i="1"/>
  <c r="K401" i="1"/>
  <c r="Q383" i="1"/>
  <c r="P383" i="1"/>
  <c r="M383" i="1"/>
  <c r="L383" i="1"/>
  <c r="K383" i="1"/>
  <c r="J385" i="1"/>
  <c r="J89" i="1"/>
  <c r="O398" i="1"/>
  <c r="O401" i="1"/>
  <c r="O11" i="1"/>
  <c r="L148" i="1"/>
  <c r="K148" i="1"/>
  <c r="O371" i="1"/>
  <c r="J13" i="1"/>
  <c r="O16" i="1"/>
  <c r="O21" i="1"/>
  <c r="O26" i="1"/>
  <c r="O31" i="1"/>
  <c r="O36" i="1"/>
  <c r="O374" i="1"/>
  <c r="O386" i="1"/>
  <c r="O389" i="1"/>
  <c r="O392" i="1"/>
  <c r="J374" i="1"/>
  <c r="J379" i="1"/>
  <c r="J377" i="1"/>
  <c r="J398" i="1"/>
  <c r="J395" i="1"/>
  <c r="J383" i="1"/>
  <c r="J380" i="1"/>
  <c r="K214" i="1"/>
  <c r="K11" i="1"/>
  <c r="M367" i="1"/>
  <c r="Q367" i="1"/>
  <c r="L368" i="1"/>
  <c r="M368" i="1"/>
  <c r="N368" i="1"/>
  <c r="N366" i="1" s="1"/>
  <c r="P368" i="1"/>
  <c r="P366" i="1" s="1"/>
  <c r="Q368" i="1"/>
  <c r="K368" i="1"/>
  <c r="K367" i="1"/>
  <c r="J349" i="1"/>
  <c r="J313" i="1"/>
  <c r="N357" i="1"/>
  <c r="J359" i="1"/>
  <c r="O358" i="1"/>
  <c r="J358" i="1"/>
  <c r="N354" i="1"/>
  <c r="J356" i="1"/>
  <c r="O355" i="1"/>
  <c r="N342" i="1"/>
  <c r="N345" i="1"/>
  <c r="J347" i="1"/>
  <c r="O346" i="1"/>
  <c r="J344" i="1"/>
  <c r="O343" i="1"/>
  <c r="N339" i="1"/>
  <c r="J341" i="1"/>
  <c r="O340" i="1"/>
  <c r="J340" i="1" s="1"/>
  <c r="J339" i="1" s="1"/>
  <c r="N336" i="1"/>
  <c r="J338" i="1"/>
  <c r="O337" i="1"/>
  <c r="J335" i="1"/>
  <c r="O334" i="1"/>
  <c r="N330" i="1"/>
  <c r="J332" i="1"/>
  <c r="O331" i="1"/>
  <c r="J331" i="1"/>
  <c r="N327" i="1"/>
  <c r="J329" i="1"/>
  <c r="O328" i="1"/>
  <c r="N324" i="1"/>
  <c r="J326" i="1"/>
  <c r="O325" i="1"/>
  <c r="J325" i="1" s="1"/>
  <c r="J324" i="1" s="1"/>
  <c r="J323" i="1"/>
  <c r="O322" i="1"/>
  <c r="J322" i="1"/>
  <c r="N321" i="1"/>
  <c r="J317" i="1"/>
  <c r="J316" i="1"/>
  <c r="N315" i="1"/>
  <c r="N309" i="1"/>
  <c r="J311" i="1"/>
  <c r="O310" i="1"/>
  <c r="J310" i="1"/>
  <c r="N306" i="1"/>
  <c r="J308" i="1"/>
  <c r="O307" i="1"/>
  <c r="N300" i="1"/>
  <c r="J302" i="1"/>
  <c r="O301" i="1"/>
  <c r="J301" i="1" s="1"/>
  <c r="J300" i="1" s="1"/>
  <c r="J299" i="1"/>
  <c r="O298" i="1"/>
  <c r="J298" i="1"/>
  <c r="N297" i="1"/>
  <c r="J296" i="1"/>
  <c r="O295" i="1"/>
  <c r="J295" i="1"/>
  <c r="N294" i="1"/>
  <c r="N351" i="1"/>
  <c r="O352" i="1"/>
  <c r="J352" i="1"/>
  <c r="J365" i="1"/>
  <c r="O364" i="1"/>
  <c r="N363" i="1"/>
  <c r="N360" i="1"/>
  <c r="O361" i="1"/>
  <c r="J361" i="1"/>
  <c r="J362" i="1"/>
  <c r="N291" i="1"/>
  <c r="O292" i="1"/>
  <c r="J293" i="1"/>
  <c r="O319" i="1"/>
  <c r="J319" i="1"/>
  <c r="N318" i="1"/>
  <c r="J320" i="1"/>
  <c r="K348" i="1"/>
  <c r="L348" i="1"/>
  <c r="M348" i="1"/>
  <c r="N348" i="1"/>
  <c r="P348" i="1"/>
  <c r="Q348" i="1"/>
  <c r="O348" i="1"/>
  <c r="O304" i="1"/>
  <c r="J304" i="1" s="1"/>
  <c r="J303" i="1" s="1"/>
  <c r="N303" i="1"/>
  <c r="N312" i="1"/>
  <c r="J314" i="1"/>
  <c r="O85" i="1"/>
  <c r="J85" i="1" s="1"/>
  <c r="O84" i="1"/>
  <c r="J84" i="1" s="1"/>
  <c r="O83" i="1"/>
  <c r="J83" i="1" s="1"/>
  <c r="O82" i="1"/>
  <c r="J82" i="1" s="1"/>
  <c r="J81" i="1" s="1"/>
  <c r="N81" i="1"/>
  <c r="O81" i="1" s="1"/>
  <c r="N76" i="1"/>
  <c r="O76" i="1" s="1"/>
  <c r="O75" i="1"/>
  <c r="O77" i="1"/>
  <c r="J77" i="1"/>
  <c r="O78" i="1"/>
  <c r="J78" i="1"/>
  <c r="O79" i="1"/>
  <c r="O80" i="1"/>
  <c r="J80" i="1" s="1"/>
  <c r="J76" i="1" s="1"/>
  <c r="J79" i="1"/>
  <c r="J312" i="1"/>
  <c r="J368" i="1"/>
  <c r="Q366" i="1"/>
  <c r="O90" i="1"/>
  <c r="J360" i="1"/>
  <c r="J309" i="1"/>
  <c r="J315" i="1"/>
  <c r="M366" i="1"/>
  <c r="O312" i="1"/>
  <c r="J294" i="1"/>
  <c r="J318" i="1"/>
  <c r="J321" i="1"/>
  <c r="J330" i="1"/>
  <c r="J357" i="1"/>
  <c r="O318" i="1"/>
  <c r="O291" i="1"/>
  <c r="O363" i="1"/>
  <c r="O351" i="1"/>
  <c r="O306" i="1"/>
  <c r="O315" i="1"/>
  <c r="O321" i="1"/>
  <c r="O324" i="1"/>
  <c r="O327" i="1"/>
  <c r="O333" i="1"/>
  <c r="O336" i="1"/>
  <c r="O342" i="1"/>
  <c r="O345" i="1"/>
  <c r="O354" i="1"/>
  <c r="J305" i="1"/>
  <c r="J350" i="1"/>
  <c r="J353" i="1"/>
  <c r="J351" i="1" s="1"/>
  <c r="J307" i="1"/>
  <c r="J306" i="1" s="1"/>
  <c r="J328" i="1"/>
  <c r="J327" i="1" s="1"/>
  <c r="J334" i="1"/>
  <c r="J333" i="1" s="1"/>
  <c r="J337" i="1"/>
  <c r="J336" i="1" s="1"/>
  <c r="J343" i="1"/>
  <c r="J342" i="1" s="1"/>
  <c r="J346" i="1"/>
  <c r="J345" i="1" s="1"/>
  <c r="J348" i="1"/>
  <c r="J355" i="1"/>
  <c r="J354" i="1"/>
  <c r="J364" i="1"/>
  <c r="J363" i="1"/>
  <c r="J297" i="1"/>
  <c r="O294" i="1"/>
  <c r="O297" i="1"/>
  <c r="O330" i="1"/>
  <c r="O339" i="1"/>
  <c r="O357" i="1"/>
  <c r="O360" i="1"/>
  <c r="O300" i="1"/>
  <c r="O309" i="1"/>
  <c r="O366" i="1"/>
  <c r="O282" i="1"/>
  <c r="L285" i="1"/>
  <c r="L408" i="1"/>
  <c r="M285" i="1"/>
  <c r="M408" i="1"/>
  <c r="N285" i="1"/>
  <c r="N408" i="1"/>
  <c r="P285" i="1"/>
  <c r="P408" i="1"/>
  <c r="Q285" i="1"/>
  <c r="Q408" i="1"/>
  <c r="M286" i="1"/>
  <c r="N286" i="1"/>
  <c r="P286" i="1"/>
  <c r="Q286" i="1"/>
  <c r="M287" i="1"/>
  <c r="N287" i="1"/>
  <c r="P287" i="1"/>
  <c r="Q287" i="1"/>
  <c r="L288" i="1"/>
  <c r="L411" i="1"/>
  <c r="M288" i="1"/>
  <c r="M411" i="1"/>
  <c r="N288" i="1"/>
  <c r="N411" i="1"/>
  <c r="P288" i="1"/>
  <c r="P411" i="1"/>
  <c r="Q288" i="1"/>
  <c r="Q411" i="1"/>
  <c r="K286" i="1"/>
  <c r="K287" i="1"/>
  <c r="K288" i="1"/>
  <c r="K411" i="1"/>
  <c r="K285" i="1"/>
  <c r="J278" i="1"/>
  <c r="J277" i="1"/>
  <c r="J276" i="1"/>
  <c r="J275" i="1"/>
  <c r="J273" i="1"/>
  <c r="J272" i="1"/>
  <c r="J271" i="1"/>
  <c r="J270" i="1"/>
  <c r="J268" i="1"/>
  <c r="J267" i="1"/>
  <c r="J266" i="1"/>
  <c r="J265" i="1"/>
  <c r="J263" i="1"/>
  <c r="J262" i="1"/>
  <c r="J261" i="1"/>
  <c r="J260" i="1"/>
  <c r="J203" i="1"/>
  <c r="J202" i="1"/>
  <c r="J201" i="1"/>
  <c r="J200" i="1"/>
  <c r="J198" i="1"/>
  <c r="J196" i="1"/>
  <c r="J195" i="1"/>
  <c r="Q234" i="1"/>
  <c r="P234" i="1"/>
  <c r="N234" i="1"/>
  <c r="M234" i="1"/>
  <c r="J235" i="1"/>
  <c r="J236" i="1"/>
  <c r="O237" i="1"/>
  <c r="J237" i="1" s="1"/>
  <c r="J234" i="1" s="1"/>
  <c r="J238" i="1"/>
  <c r="J233" i="1"/>
  <c r="O232" i="1"/>
  <c r="J232" i="1" s="1"/>
  <c r="J229" i="1" s="1"/>
  <c r="J231" i="1"/>
  <c r="J230" i="1"/>
  <c r="J208" i="1"/>
  <c r="J205" i="1"/>
  <c r="J206" i="1"/>
  <c r="N214" i="1"/>
  <c r="M214" i="1"/>
  <c r="J218" i="1"/>
  <c r="O217" i="1"/>
  <c r="J217" i="1" s="1"/>
  <c r="J214" i="1" s="1"/>
  <c r="J216" i="1"/>
  <c r="J215" i="1"/>
  <c r="N229" i="1"/>
  <c r="O274" i="1"/>
  <c r="M274" i="1"/>
  <c r="O269" i="1"/>
  <c r="M269" i="1"/>
  <c r="O199" i="1"/>
  <c r="O264" i="1"/>
  <c r="N199" i="1"/>
  <c r="M199" i="1"/>
  <c r="O259" i="1"/>
  <c r="P259" i="1"/>
  <c r="Q259" i="1"/>
  <c r="N259" i="1"/>
  <c r="N254" i="1"/>
  <c r="J258" i="1"/>
  <c r="O257" i="1"/>
  <c r="J257" i="1"/>
  <c r="J256" i="1"/>
  <c r="J255" i="1"/>
  <c r="J253" i="1"/>
  <c r="O252" i="1"/>
  <c r="J252" i="1" s="1"/>
  <c r="J249" i="1" s="1"/>
  <c r="H249" i="1" s="1"/>
  <c r="J251" i="1"/>
  <c r="J250" i="1"/>
  <c r="M249" i="1"/>
  <c r="O249" i="1" s="1"/>
  <c r="J248" i="1"/>
  <c r="O247" i="1"/>
  <c r="J247" i="1"/>
  <c r="J246" i="1"/>
  <c r="J245" i="1"/>
  <c r="M244" i="1"/>
  <c r="O244" i="1"/>
  <c r="J213" i="1"/>
  <c r="O212" i="1"/>
  <c r="J212" i="1" s="1"/>
  <c r="J209" i="1" s="1"/>
  <c r="H209" i="1" s="1"/>
  <c r="J211" i="1"/>
  <c r="J210" i="1"/>
  <c r="J243" i="1"/>
  <c r="J240" i="1"/>
  <c r="J225" i="1"/>
  <c r="J226" i="1"/>
  <c r="O227" i="1"/>
  <c r="J227" i="1" s="1"/>
  <c r="J224" i="1" s="1"/>
  <c r="H224" i="1" s="1"/>
  <c r="J228" i="1"/>
  <c r="J223" i="1"/>
  <c r="O222" i="1"/>
  <c r="J222" i="1" s="1"/>
  <c r="J219" i="1" s="1"/>
  <c r="H219" i="1" s="1"/>
  <c r="J221" i="1"/>
  <c r="J220" i="1"/>
  <c r="Q190" i="1"/>
  <c r="Q409" i="1" s="1"/>
  <c r="Q191" i="1"/>
  <c r="Q410" i="1" s="1"/>
  <c r="L190" i="1"/>
  <c r="M190" i="1"/>
  <c r="M409" i="1"/>
  <c r="P190" i="1"/>
  <c r="P409" i="1"/>
  <c r="L191" i="1"/>
  <c r="M191" i="1"/>
  <c r="M410" i="1" s="1"/>
  <c r="M407" i="1" s="1"/>
  <c r="P191" i="1"/>
  <c r="P410" i="1" s="1"/>
  <c r="K191" i="1"/>
  <c r="J164" i="1"/>
  <c r="Q162" i="1"/>
  <c r="P162" i="1"/>
  <c r="N162" i="1"/>
  <c r="M162" i="1"/>
  <c r="L162" i="1"/>
  <c r="N191" i="1"/>
  <c r="N410" i="1" s="1"/>
  <c r="N190" i="1"/>
  <c r="N409" i="1" s="1"/>
  <c r="N407" i="1" s="1"/>
  <c r="O146" i="1"/>
  <c r="J146" i="1" s="1"/>
  <c r="O145" i="1"/>
  <c r="J145" i="1" s="1"/>
  <c r="J144" i="1" s="1"/>
  <c r="Q144" i="1"/>
  <c r="P144" i="1"/>
  <c r="N144" i="1"/>
  <c r="M144" i="1"/>
  <c r="L144" i="1"/>
  <c r="K144" i="1"/>
  <c r="J185" i="1"/>
  <c r="J184" i="1"/>
  <c r="J179" i="1"/>
  <c r="J178" i="1"/>
  <c r="J167" i="1"/>
  <c r="J166" i="1"/>
  <c r="J161" i="1"/>
  <c r="J160" i="1"/>
  <c r="J155" i="1"/>
  <c r="J154" i="1"/>
  <c r="J152" i="1"/>
  <c r="J151" i="1"/>
  <c r="J140" i="1"/>
  <c r="J139" i="1"/>
  <c r="J137" i="1"/>
  <c r="J136" i="1"/>
  <c r="J128" i="1"/>
  <c r="J127" i="1"/>
  <c r="J125" i="1"/>
  <c r="J124" i="1"/>
  <c r="J119" i="1"/>
  <c r="J118" i="1"/>
  <c r="J116" i="1"/>
  <c r="J115" i="1"/>
  <c r="J113" i="1"/>
  <c r="J112" i="1"/>
  <c r="J110" i="1"/>
  <c r="J109" i="1"/>
  <c r="J107" i="1"/>
  <c r="J106" i="1"/>
  <c r="J98" i="1"/>
  <c r="J97" i="1"/>
  <c r="J75" i="1"/>
  <c r="J68" i="1"/>
  <c r="J70" i="1"/>
  <c r="J67" i="1"/>
  <c r="J63" i="1"/>
  <c r="J65" i="1"/>
  <c r="J62" i="1"/>
  <c r="J58" i="1"/>
  <c r="J59" i="1"/>
  <c r="J60" i="1"/>
  <c r="J57" i="1"/>
  <c r="J53" i="1"/>
  <c r="J54" i="1"/>
  <c r="J55" i="1"/>
  <c r="J52" i="1"/>
  <c r="J48" i="1"/>
  <c r="J49" i="1"/>
  <c r="J50" i="1"/>
  <c r="J47" i="1"/>
  <c r="J45" i="1"/>
  <c r="J38" i="1"/>
  <c r="J39" i="1"/>
  <c r="J40" i="1"/>
  <c r="J37" i="1"/>
  <c r="J33" i="1"/>
  <c r="J34" i="1"/>
  <c r="J35" i="1"/>
  <c r="J32" i="1"/>
  <c r="J28" i="1"/>
  <c r="J29" i="1"/>
  <c r="J30" i="1"/>
  <c r="J27" i="1"/>
  <c r="J23" i="1"/>
  <c r="J24" i="1"/>
  <c r="J25" i="1"/>
  <c r="J22" i="1"/>
  <c r="J18" i="1"/>
  <c r="J19" i="1"/>
  <c r="J20" i="1"/>
  <c r="J17" i="1"/>
  <c r="N204" i="1"/>
  <c r="J207" i="1"/>
  <c r="N194" i="1"/>
  <c r="O197" i="1"/>
  <c r="J197" i="1"/>
  <c r="N239" i="1"/>
  <c r="O242" i="1"/>
  <c r="N174" i="1"/>
  <c r="J187" i="1"/>
  <c r="J188" i="1"/>
  <c r="N186" i="1"/>
  <c r="N180" i="1"/>
  <c r="J182" i="1"/>
  <c r="J181" i="1"/>
  <c r="J175" i="1"/>
  <c r="J176" i="1"/>
  <c r="N171" i="1"/>
  <c r="J172" i="1"/>
  <c r="J173" i="1"/>
  <c r="N168" i="1"/>
  <c r="J169" i="1"/>
  <c r="J170" i="1"/>
  <c r="O149" i="1"/>
  <c r="J149" i="1" s="1"/>
  <c r="J147" i="1" s="1"/>
  <c r="N156" i="1"/>
  <c r="J157" i="1"/>
  <c r="J158" i="1"/>
  <c r="O148" i="1"/>
  <c r="J148" i="1"/>
  <c r="Q147" i="1"/>
  <c r="P147" i="1"/>
  <c r="N147" i="1"/>
  <c r="M147" i="1"/>
  <c r="L147" i="1"/>
  <c r="K147" i="1"/>
  <c r="N132" i="1"/>
  <c r="J133" i="1"/>
  <c r="J134" i="1"/>
  <c r="N129" i="1"/>
  <c r="J130" i="1"/>
  <c r="J131" i="1"/>
  <c r="N120" i="1"/>
  <c r="J121" i="1"/>
  <c r="J122" i="1"/>
  <c r="N102" i="1"/>
  <c r="N99" i="1"/>
  <c r="J100" i="1"/>
  <c r="J101" i="1"/>
  <c r="Q102" i="1"/>
  <c r="P102" i="1"/>
  <c r="M102" i="1"/>
  <c r="L102" i="1"/>
  <c r="K102" i="1"/>
  <c r="N93" i="1"/>
  <c r="J94" i="1"/>
  <c r="J95" i="1"/>
  <c r="O74" i="1"/>
  <c r="J74" i="1"/>
  <c r="O73" i="1"/>
  <c r="J73" i="1"/>
  <c r="O72" i="1"/>
  <c r="J72" i="1"/>
  <c r="N71" i="1"/>
  <c r="N66" i="1"/>
  <c r="J69" i="1"/>
  <c r="J64" i="1"/>
  <c r="N61" i="1"/>
  <c r="O42" i="1"/>
  <c r="O87" i="1" s="1"/>
  <c r="O43" i="1"/>
  <c r="N41" i="1"/>
  <c r="M41" i="1"/>
  <c r="L41" i="1"/>
  <c r="O44" i="1"/>
  <c r="Q180" i="1"/>
  <c r="P180" i="1"/>
  <c r="M180" i="1"/>
  <c r="O180" i="1"/>
  <c r="L180" i="1"/>
  <c r="K180" i="1"/>
  <c r="P186" i="1"/>
  <c r="Q186" i="1"/>
  <c r="L242" i="1"/>
  <c r="L287" i="1"/>
  <c r="J287" i="1" s="1"/>
  <c r="J284" i="1" s="1"/>
  <c r="L241" i="1"/>
  <c r="L286" i="1"/>
  <c r="L409" i="1" s="1"/>
  <c r="L407" i="1" s="1"/>
  <c r="L292" i="1"/>
  <c r="L367" i="1"/>
  <c r="J367" i="1" s="1"/>
  <c r="J366" i="1" s="1"/>
  <c r="Q380" i="1"/>
  <c r="P380" i="1"/>
  <c r="M380" i="1"/>
  <c r="L380" i="1"/>
  <c r="K380" i="1"/>
  <c r="Q377" i="1"/>
  <c r="P377" i="1"/>
  <c r="L377" i="1"/>
  <c r="K377" i="1"/>
  <c r="Q363" i="1"/>
  <c r="P363" i="1"/>
  <c r="M363" i="1"/>
  <c r="L363" i="1"/>
  <c r="K363" i="1"/>
  <c r="Q360" i="1"/>
  <c r="P360" i="1"/>
  <c r="M360" i="1"/>
  <c r="L360" i="1"/>
  <c r="K360" i="1"/>
  <c r="Q357" i="1"/>
  <c r="P357" i="1"/>
  <c r="M357" i="1"/>
  <c r="L357" i="1"/>
  <c r="K357" i="1"/>
  <c r="Q354" i="1"/>
  <c r="P354" i="1"/>
  <c r="M354" i="1"/>
  <c r="L354" i="1"/>
  <c r="K354" i="1"/>
  <c r="Q351" i="1"/>
  <c r="P351" i="1"/>
  <c r="M351" i="1"/>
  <c r="L351" i="1"/>
  <c r="K351" i="1"/>
  <c r="Q342" i="1"/>
  <c r="P342" i="1"/>
  <c r="M342" i="1"/>
  <c r="L342" i="1"/>
  <c r="K342" i="1"/>
  <c r="Q345" i="1"/>
  <c r="P345" i="1"/>
  <c r="M345" i="1"/>
  <c r="L345" i="1"/>
  <c r="K345" i="1"/>
  <c r="Q229" i="1"/>
  <c r="P229" i="1"/>
  <c r="M229" i="1"/>
  <c r="L229" i="1"/>
  <c r="K229" i="1"/>
  <c r="Q71" i="1"/>
  <c r="P71" i="1"/>
  <c r="M71" i="1"/>
  <c r="Q66" i="1"/>
  <c r="P66" i="1"/>
  <c r="M66" i="1"/>
  <c r="O66" i="1" s="1"/>
  <c r="Q61" i="1"/>
  <c r="P61" i="1"/>
  <c r="M61" i="1"/>
  <c r="O61" i="1" s="1"/>
  <c r="Q56" i="1"/>
  <c r="P56" i="1"/>
  <c r="M56" i="1"/>
  <c r="O56" i="1" s="1"/>
  <c r="Q51" i="1"/>
  <c r="P51" i="1"/>
  <c r="M51" i="1"/>
  <c r="O51" i="1" s="1"/>
  <c r="Q46" i="1"/>
  <c r="P46" i="1"/>
  <c r="M46" i="1"/>
  <c r="O46" i="1" s="1"/>
  <c r="Q41" i="1"/>
  <c r="P41" i="1"/>
  <c r="J286" i="1"/>
  <c r="K410" i="1"/>
  <c r="J191" i="1"/>
  <c r="L410" i="1"/>
  <c r="K408" i="1"/>
  <c r="O71" i="1"/>
  <c r="L366" i="1"/>
  <c r="J292" i="1"/>
  <c r="J291" i="1"/>
  <c r="J254" i="1"/>
  <c r="O234" i="1"/>
  <c r="K284" i="1"/>
  <c r="P284" i="1"/>
  <c r="M284" i="1"/>
  <c r="Q284" i="1"/>
  <c r="N284" i="1"/>
  <c r="L284" i="1"/>
  <c r="J259" i="1"/>
  <c r="J264" i="1"/>
  <c r="J269" i="1"/>
  <c r="J274" i="1"/>
  <c r="J244" i="1"/>
  <c r="J204" i="1"/>
  <c r="J194" i="1"/>
  <c r="J90" i="1"/>
  <c r="J199" i="1"/>
  <c r="J242" i="1"/>
  <c r="J241" i="1"/>
  <c r="N141" i="1"/>
  <c r="O214" i="1"/>
  <c r="O162" i="1"/>
  <c r="J156" i="1"/>
  <c r="J168" i="1"/>
  <c r="J174" i="1"/>
  <c r="J186" i="1"/>
  <c r="J129" i="1"/>
  <c r="J16" i="1"/>
  <c r="J21" i="1"/>
  <c r="J26" i="1"/>
  <c r="J31" i="1"/>
  <c r="J36" i="1"/>
  <c r="J46" i="1"/>
  <c r="J51" i="1"/>
  <c r="J56" i="1"/>
  <c r="J153" i="1"/>
  <c r="O144" i="1"/>
  <c r="J43" i="1"/>
  <c r="J143" i="1"/>
  <c r="J96" i="1"/>
  <c r="J105" i="1"/>
  <c r="J108" i="1"/>
  <c r="J111" i="1"/>
  <c r="J114" i="1"/>
  <c r="J117" i="1"/>
  <c r="J123" i="1"/>
  <c r="J126" i="1"/>
  <c r="J135" i="1"/>
  <c r="J138" i="1"/>
  <c r="J150" i="1"/>
  <c r="J159" i="1"/>
  <c r="J165" i="1"/>
  <c r="J177" i="1"/>
  <c r="J183" i="1"/>
  <c r="J71" i="1"/>
  <c r="J93" i="1"/>
  <c r="J99" i="1"/>
  <c r="J120" i="1"/>
  <c r="J132" i="1"/>
  <c r="J171" i="1"/>
  <c r="J180" i="1"/>
  <c r="J61" i="1"/>
  <c r="J66" i="1"/>
  <c r="O41" i="1"/>
  <c r="J42" i="1"/>
  <c r="J44" i="1"/>
  <c r="O102" i="1"/>
  <c r="J103" i="1"/>
  <c r="J104" i="1"/>
  <c r="J102" i="1" s="1"/>
  <c r="N86" i="1"/>
  <c r="N189" i="1"/>
  <c r="O147" i="1"/>
  <c r="J239" i="1"/>
  <c r="J41" i="1"/>
  <c r="Q36" i="1"/>
  <c r="P36" i="1"/>
  <c r="M36" i="1"/>
  <c r="Q26" i="1"/>
  <c r="P26" i="1"/>
  <c r="M26" i="1"/>
  <c r="Q21" i="1"/>
  <c r="P21" i="1"/>
  <c r="M21" i="1"/>
  <c r="Q16" i="1"/>
  <c r="P16" i="1"/>
  <c r="M16" i="1"/>
  <c r="Q171" i="1"/>
  <c r="P171" i="1"/>
  <c r="M171" i="1"/>
  <c r="O171" i="1" s="1"/>
  <c r="L171" i="1"/>
  <c r="K171" i="1"/>
  <c r="P404" i="1"/>
  <c r="Q374" i="1"/>
  <c r="P374" i="1"/>
  <c r="M374" i="1"/>
  <c r="L374" i="1"/>
  <c r="K374" i="1"/>
  <c r="Q371" i="1"/>
  <c r="P371" i="1"/>
  <c r="M371" i="1"/>
  <c r="L371" i="1"/>
  <c r="K371" i="1"/>
  <c r="Q327" i="1"/>
  <c r="P327" i="1"/>
  <c r="M327" i="1"/>
  <c r="L327" i="1"/>
  <c r="K327" i="1"/>
  <c r="Q339" i="1"/>
  <c r="P339" i="1"/>
  <c r="M339" i="1"/>
  <c r="L339" i="1"/>
  <c r="K339" i="1"/>
  <c r="Q336" i="1"/>
  <c r="P336" i="1"/>
  <c r="M336" i="1"/>
  <c r="L336" i="1"/>
  <c r="K336" i="1"/>
  <c r="Q333" i="1"/>
  <c r="P333" i="1"/>
  <c r="M333" i="1"/>
  <c r="L333" i="1"/>
  <c r="K333" i="1"/>
  <c r="Q330" i="1"/>
  <c r="P330" i="1"/>
  <c r="M330" i="1"/>
  <c r="L330" i="1"/>
  <c r="K330" i="1"/>
  <c r="Q324" i="1"/>
  <c r="P324" i="1"/>
  <c r="M324" i="1"/>
  <c r="L324" i="1"/>
  <c r="K324" i="1"/>
  <c r="Q321" i="1"/>
  <c r="P321" i="1"/>
  <c r="M321" i="1"/>
  <c r="L321" i="1"/>
  <c r="K321" i="1"/>
  <c r="Q318" i="1"/>
  <c r="P318" i="1"/>
  <c r="M318" i="1"/>
  <c r="L318" i="1"/>
  <c r="K318" i="1"/>
  <c r="Q315" i="1"/>
  <c r="P315" i="1"/>
  <c r="M315" i="1"/>
  <c r="L315" i="1"/>
  <c r="K315" i="1"/>
  <c r="Q312" i="1"/>
  <c r="P312" i="1"/>
  <c r="M312" i="1"/>
  <c r="L312" i="1"/>
  <c r="K312" i="1"/>
  <c r="Q309" i="1"/>
  <c r="P309" i="1"/>
  <c r="M309" i="1"/>
  <c r="L309" i="1"/>
  <c r="K309" i="1"/>
  <c r="Q306" i="1"/>
  <c r="P306" i="1"/>
  <c r="M306" i="1"/>
  <c r="L306" i="1"/>
  <c r="K306" i="1"/>
  <c r="Q303" i="1"/>
  <c r="P303" i="1"/>
  <c r="M303" i="1"/>
  <c r="L303" i="1"/>
  <c r="K303" i="1"/>
  <c r="Q300" i="1"/>
  <c r="P300" i="1"/>
  <c r="M300" i="1"/>
  <c r="L300" i="1"/>
  <c r="K300" i="1"/>
  <c r="Q297" i="1"/>
  <c r="P297" i="1"/>
  <c r="M297" i="1"/>
  <c r="L297" i="1"/>
  <c r="K297" i="1"/>
  <c r="Q294" i="1"/>
  <c r="P294" i="1"/>
  <c r="M294" i="1"/>
  <c r="L294" i="1"/>
  <c r="K294" i="1"/>
  <c r="Q291" i="1"/>
  <c r="P291" i="1"/>
  <c r="M291" i="1"/>
  <c r="L291" i="1"/>
  <c r="K291" i="1"/>
  <c r="Q279" i="1"/>
  <c r="P279" i="1"/>
  <c r="M279" i="1"/>
  <c r="L279" i="1"/>
  <c r="K279" i="1"/>
  <c r="Q274" i="1"/>
  <c r="P274" i="1"/>
  <c r="L274" i="1"/>
  <c r="K274" i="1"/>
  <c r="Q269" i="1"/>
  <c r="P269" i="1"/>
  <c r="L269" i="1"/>
  <c r="K269" i="1"/>
  <c r="Q264" i="1"/>
  <c r="P264" i="1"/>
  <c r="M264" i="1"/>
  <c r="L264" i="1"/>
  <c r="K264" i="1"/>
  <c r="Q199" i="1"/>
  <c r="P199" i="1"/>
  <c r="L199" i="1"/>
  <c r="K199" i="1"/>
  <c r="M259" i="1"/>
  <c r="L259" i="1"/>
  <c r="K259" i="1"/>
  <c r="Q254" i="1"/>
  <c r="P254" i="1"/>
  <c r="M254" i="1"/>
  <c r="O254" i="1"/>
  <c r="L254" i="1"/>
  <c r="K254" i="1"/>
  <c r="Q249" i="1"/>
  <c r="P249" i="1"/>
  <c r="L249" i="1"/>
  <c r="K249" i="1"/>
  <c r="Q244" i="1"/>
  <c r="P244" i="1"/>
  <c r="L244" i="1"/>
  <c r="K244" i="1"/>
  <c r="Q209" i="1"/>
  <c r="P209" i="1"/>
  <c r="M209" i="1"/>
  <c r="O209" i="1"/>
  <c r="L209" i="1"/>
  <c r="K209" i="1"/>
  <c r="Q239" i="1"/>
  <c r="P239" i="1"/>
  <c r="M239" i="1"/>
  <c r="O239" i="1"/>
  <c r="O229" i="1"/>
  <c r="L239" i="1"/>
  <c r="K239" i="1"/>
  <c r="Q224" i="1"/>
  <c r="P224" i="1"/>
  <c r="M224" i="1"/>
  <c r="O224" i="1" s="1"/>
  <c r="L224" i="1"/>
  <c r="K224" i="1"/>
  <c r="Q219" i="1"/>
  <c r="P219" i="1"/>
  <c r="M219" i="1"/>
  <c r="O219" i="1" s="1"/>
  <c r="L219" i="1"/>
  <c r="K219" i="1"/>
  <c r="Q204" i="1"/>
  <c r="P204" i="1"/>
  <c r="M204" i="1"/>
  <c r="O204" i="1" s="1"/>
  <c r="L204" i="1"/>
  <c r="K204" i="1"/>
  <c r="Q183" i="1"/>
  <c r="P183" i="1"/>
  <c r="M183" i="1"/>
  <c r="O183" i="1" s="1"/>
  <c r="L183" i="1"/>
  <c r="K183" i="1"/>
  <c r="Q177" i="1"/>
  <c r="P177" i="1"/>
  <c r="M177" i="1"/>
  <c r="O177" i="1" s="1"/>
  <c r="L177" i="1"/>
  <c r="K177" i="1"/>
  <c r="M186" i="1"/>
  <c r="O186" i="1" s="1"/>
  <c r="L186" i="1"/>
  <c r="K186" i="1"/>
  <c r="Q194" i="1"/>
  <c r="P194" i="1"/>
  <c r="M194" i="1"/>
  <c r="L194" i="1"/>
  <c r="K194" i="1"/>
  <c r="Q174" i="1"/>
  <c r="P174" i="1"/>
  <c r="M174" i="1"/>
  <c r="L174" i="1"/>
  <c r="K174" i="1"/>
  <c r="Q168" i="1"/>
  <c r="P168" i="1"/>
  <c r="M168" i="1"/>
  <c r="O168" i="1" s="1"/>
  <c r="L168" i="1"/>
  <c r="K168" i="1"/>
  <c r="Q165" i="1"/>
  <c r="P165" i="1"/>
  <c r="M165" i="1"/>
  <c r="O165" i="1" s="1"/>
  <c r="L165" i="1"/>
  <c r="K165" i="1"/>
  <c r="Q159" i="1"/>
  <c r="P159" i="1"/>
  <c r="M159" i="1"/>
  <c r="L159" i="1"/>
  <c r="K159" i="1"/>
  <c r="Q156" i="1"/>
  <c r="P156" i="1"/>
  <c r="M156" i="1"/>
  <c r="O156" i="1"/>
  <c r="L156" i="1"/>
  <c r="K156" i="1"/>
  <c r="Q153" i="1"/>
  <c r="P153" i="1"/>
  <c r="M153" i="1"/>
  <c r="O153" i="1"/>
  <c r="L153" i="1"/>
  <c r="K153" i="1"/>
  <c r="Q150" i="1"/>
  <c r="P150" i="1"/>
  <c r="M150" i="1"/>
  <c r="O150" i="1"/>
  <c r="L150" i="1"/>
  <c r="K150" i="1"/>
  <c r="Q141" i="1"/>
  <c r="P141" i="1"/>
  <c r="M141" i="1"/>
  <c r="O141" i="1"/>
  <c r="L141" i="1"/>
  <c r="K141" i="1"/>
  <c r="Q138" i="1"/>
  <c r="P138" i="1"/>
  <c r="M138" i="1"/>
  <c r="O138" i="1"/>
  <c r="L138" i="1"/>
  <c r="K138" i="1"/>
  <c r="Q135" i="1"/>
  <c r="P135" i="1"/>
  <c r="M135" i="1"/>
  <c r="O135" i="1"/>
  <c r="L135" i="1"/>
  <c r="K135" i="1"/>
  <c r="Q132" i="1"/>
  <c r="P132" i="1"/>
  <c r="M132" i="1"/>
  <c r="O132" i="1"/>
  <c r="L132" i="1"/>
  <c r="K132" i="1"/>
  <c r="Q129" i="1"/>
  <c r="P129" i="1"/>
  <c r="M129" i="1"/>
  <c r="O129" i="1"/>
  <c r="L129" i="1"/>
  <c r="K129" i="1"/>
  <c r="Q126" i="1"/>
  <c r="P126" i="1"/>
  <c r="M126" i="1"/>
  <c r="O126" i="1"/>
  <c r="L126" i="1"/>
  <c r="K126" i="1"/>
  <c r="Q123" i="1"/>
  <c r="P123" i="1"/>
  <c r="M123" i="1"/>
  <c r="O123" i="1"/>
  <c r="L123" i="1"/>
  <c r="K123" i="1"/>
  <c r="Q120" i="1"/>
  <c r="P120" i="1"/>
  <c r="M120" i="1"/>
  <c r="O120" i="1"/>
  <c r="L120" i="1"/>
  <c r="K120" i="1"/>
  <c r="Q117" i="1"/>
  <c r="P117" i="1"/>
  <c r="M117" i="1"/>
  <c r="O117" i="1"/>
  <c r="L117" i="1"/>
  <c r="K117" i="1"/>
  <c r="Q114" i="1"/>
  <c r="P114" i="1"/>
  <c r="M114" i="1"/>
  <c r="O114" i="1"/>
  <c r="L114" i="1"/>
  <c r="K114" i="1"/>
  <c r="Q111" i="1"/>
  <c r="P111" i="1"/>
  <c r="M111" i="1"/>
  <c r="O111" i="1"/>
  <c r="L111" i="1"/>
  <c r="K111" i="1"/>
  <c r="Q108" i="1"/>
  <c r="P108" i="1"/>
  <c r="M108" i="1"/>
  <c r="O108" i="1"/>
  <c r="L108" i="1"/>
  <c r="K108" i="1"/>
  <c r="Q105" i="1"/>
  <c r="P105" i="1"/>
  <c r="M105" i="1"/>
  <c r="O105" i="1"/>
  <c r="L105" i="1"/>
  <c r="K105" i="1"/>
  <c r="Q99" i="1"/>
  <c r="P99" i="1"/>
  <c r="M99" i="1"/>
  <c r="O99" i="1"/>
  <c r="L99" i="1"/>
  <c r="K99" i="1"/>
  <c r="Q96" i="1"/>
  <c r="P96" i="1"/>
  <c r="M96" i="1"/>
  <c r="O96" i="1"/>
  <c r="L96" i="1"/>
  <c r="K96" i="1"/>
  <c r="L71" i="1"/>
  <c r="K71" i="1"/>
  <c r="Q93" i="1"/>
  <c r="P93" i="1"/>
  <c r="M93" i="1"/>
  <c r="L93" i="1"/>
  <c r="K93" i="1"/>
  <c r="L66" i="1"/>
  <c r="K66" i="1"/>
  <c r="L61" i="1"/>
  <c r="K61" i="1"/>
  <c r="L56" i="1"/>
  <c r="K56" i="1"/>
  <c r="L51" i="1"/>
  <c r="K51" i="1"/>
  <c r="L46" i="1"/>
  <c r="K46" i="1"/>
  <c r="K41" i="1"/>
  <c r="L36" i="1"/>
  <c r="K36" i="1"/>
  <c r="Q31" i="1"/>
  <c r="P31" i="1"/>
  <c r="M31" i="1"/>
  <c r="L31" i="1"/>
  <c r="K31" i="1"/>
  <c r="L26" i="1"/>
  <c r="K26" i="1"/>
  <c r="L21" i="1"/>
  <c r="K21" i="1"/>
  <c r="K16" i="1"/>
  <c r="L16" i="1"/>
  <c r="O194" i="1"/>
  <c r="O93" i="1"/>
  <c r="H269" i="1"/>
  <c r="K404" i="1"/>
  <c r="K366" i="1"/>
  <c r="L404" i="1"/>
  <c r="H264" i="1"/>
  <c r="H274" i="1"/>
  <c r="P86" i="1"/>
  <c r="H244" i="1"/>
  <c r="M404" i="1"/>
  <c r="Q404" i="1"/>
  <c r="H239" i="1"/>
  <c r="H259" i="1"/>
  <c r="H194" i="1"/>
  <c r="H204" i="1"/>
  <c r="H199" i="1"/>
  <c r="K86" i="1"/>
  <c r="M189" i="1"/>
  <c r="Q189" i="1"/>
  <c r="L86" i="1"/>
  <c r="Q86" i="1"/>
  <c r="M86" i="1"/>
  <c r="O86" i="1"/>
  <c r="H254" i="1"/>
  <c r="J404" i="1"/>
  <c r="H26" i="1"/>
  <c r="H86" i="1" s="1"/>
  <c r="L189" i="1"/>
  <c r="P189" i="1"/>
  <c r="J280" i="1"/>
  <c r="J279" i="1" s="1"/>
  <c r="H279" i="1" s="1"/>
  <c r="O279" i="1"/>
  <c r="J282" i="1"/>
  <c r="J283" i="1"/>
  <c r="J281" i="1"/>
  <c r="O410" i="1"/>
  <c r="J288" i="1"/>
  <c r="O411" i="1"/>
  <c r="J411" i="1" s="1"/>
  <c r="J285" i="1"/>
  <c r="H284" i="1" l="1"/>
  <c r="H407" i="1" s="1"/>
  <c r="J87" i="1"/>
  <c r="J86" i="1" s="1"/>
  <c r="O408" i="1"/>
  <c r="P407" i="1"/>
  <c r="J410" i="1"/>
  <c r="Q407" i="1"/>
  <c r="K190" i="1"/>
  <c r="J163" i="1"/>
  <c r="J162" i="1" s="1"/>
  <c r="K162" i="1"/>
  <c r="O190" i="1"/>
  <c r="J142" i="1"/>
  <c r="J141" i="1" s="1"/>
  <c r="O303" i="1"/>
  <c r="J190" i="1" l="1"/>
  <c r="J189" i="1" s="1"/>
  <c r="K409" i="1"/>
  <c r="K189" i="1"/>
  <c r="O409" i="1"/>
  <c r="O189" i="1"/>
  <c r="O407" i="1"/>
  <c r="J408" i="1"/>
  <c r="K407" i="1" l="1"/>
  <c r="J409" i="1"/>
  <c r="J407" i="1" s="1"/>
</calcChain>
</file>

<file path=xl/sharedStrings.xml><?xml version="1.0" encoding="utf-8"?>
<sst xmlns="http://schemas.openxmlformats.org/spreadsheetml/2006/main" count="911" uniqueCount="289">
  <si>
    <t>№ п/п</t>
  </si>
  <si>
    <t>Наименование объекта</t>
  </si>
  <si>
    <t>Мощность</t>
  </si>
  <si>
    <t>Всего</t>
  </si>
  <si>
    <t>Выполнено</t>
  </si>
  <si>
    <t>Остаток</t>
  </si>
  <si>
    <t>Источник финансирования</t>
  </si>
  <si>
    <t>Ввод мощности</t>
  </si>
  <si>
    <t>Наличие ПСД</t>
  </si>
  <si>
    <t>Заключение экспертизы</t>
  </si>
  <si>
    <t>1. Объекты водоснабжения и водоотведения</t>
  </si>
  <si>
    <t>ОБ</t>
  </si>
  <si>
    <t>ФБ</t>
  </si>
  <si>
    <t>МБ</t>
  </si>
  <si>
    <t>ИС</t>
  </si>
  <si>
    <t>2011-2013</t>
  </si>
  <si>
    <t>25 тыс. куб.м /сутки</t>
  </si>
  <si>
    <t>Объем 77,5 куб.м, 25 тыс. куб.м /сутки</t>
  </si>
  <si>
    <t>2011-2020</t>
  </si>
  <si>
    <t>имеется</t>
  </si>
  <si>
    <t>74-1-5-0957-11 от 08.09.2011 г.</t>
  </si>
  <si>
    <t>4,6 км, в т.ч. Дюкер 2Д=200      410 м</t>
  </si>
  <si>
    <t>№ 74-1-5-0841-11 от 17.08.2011 г.</t>
  </si>
  <si>
    <t>нет</t>
  </si>
  <si>
    <t>0,595 км</t>
  </si>
  <si>
    <t>№ 74-1-5-0860-11 от 22.08.2011 г.</t>
  </si>
  <si>
    <t>Дноуглубление и очистка русла реки Уй в районе водозаборного оголовка</t>
  </si>
  <si>
    <t>1 км</t>
  </si>
  <si>
    <t>2,8 км</t>
  </si>
  <si>
    <t>2013-2015</t>
  </si>
  <si>
    <t>113,8 (1984г.)</t>
  </si>
  <si>
    <t>№ Э-24-ЖКХ-КР от 26.03.2003 г.</t>
  </si>
  <si>
    <t>Реконструкция очистных сооружений бытовых сточных вод</t>
  </si>
  <si>
    <t>№ 338/2 от 06.05.2005 г.</t>
  </si>
  <si>
    <t>Капитальный ремонт канализационного коллектора диаметром    700 мм по улице Красногвардейской</t>
  </si>
  <si>
    <t>2,13 км Ф700 мм</t>
  </si>
  <si>
    <t>№ 370-ЖКХ -КР от 19.11.2004 г.</t>
  </si>
  <si>
    <t>2,6 км 2Д=400 мм</t>
  </si>
  <si>
    <t>2012-2014</t>
  </si>
  <si>
    <t>Итого</t>
  </si>
  <si>
    <t>2. Строительство, капитальный ремонт дорог</t>
  </si>
  <si>
    <t>Капитальный ремонт                        ул. Краснопартизанская</t>
  </si>
  <si>
    <t>1,2 км</t>
  </si>
  <si>
    <t>2012-2013</t>
  </si>
  <si>
    <t>Капитальный ремонт ул. Путевая</t>
  </si>
  <si>
    <t>1,6 км</t>
  </si>
  <si>
    <t>0,4 км</t>
  </si>
  <si>
    <t>Капитальный ремонт                         ул. Насонкина</t>
  </si>
  <si>
    <t>0,72 км</t>
  </si>
  <si>
    <t>Капитальный ремонт                        ул. Р. Люксембург</t>
  </si>
  <si>
    <t>0,86 км</t>
  </si>
  <si>
    <t>Капитальный ремонт                        ул. Шоссейная</t>
  </si>
  <si>
    <t>0,41 км</t>
  </si>
  <si>
    <t>Капитальный ремонт                        ул. М. Горького</t>
  </si>
  <si>
    <t>Капитальный ремонт                        ул. Сибирская</t>
  </si>
  <si>
    <t>0,66 км</t>
  </si>
  <si>
    <t>1,7 км</t>
  </si>
  <si>
    <t>Капитальный ремонт пересечения улиц Попова и Гастелло</t>
  </si>
  <si>
    <t>0,5 км</t>
  </si>
  <si>
    <t>1,5 км</t>
  </si>
  <si>
    <t>Капитальный ремонт                        ул. Степана Разина</t>
  </si>
  <si>
    <t>1,25 км</t>
  </si>
  <si>
    <t>1,4 км</t>
  </si>
  <si>
    <t>2013-2014</t>
  </si>
  <si>
    <t>2014-2015</t>
  </si>
  <si>
    <t>Капитальный ремонт автодороги      "Город-ГРЭС"</t>
  </si>
  <si>
    <t>7,5 км</t>
  </si>
  <si>
    <t>Капитальный ремонт автодороги                                "Город-Золотая Сопка"</t>
  </si>
  <si>
    <t>5,5 км</t>
  </si>
  <si>
    <t>Мероприятия по отводу поверхностных вод п. Жиркомбинат</t>
  </si>
  <si>
    <t>6350 кв.м</t>
  </si>
  <si>
    <t>4,5 км</t>
  </si>
  <si>
    <t>Строительство тротуаров                 в 5 микрорайоне</t>
  </si>
  <si>
    <t>0,35 км</t>
  </si>
  <si>
    <t>645/2-228/07</t>
  </si>
  <si>
    <t>3,1 км</t>
  </si>
  <si>
    <t>16/2 от 24.05.2006г.</t>
  </si>
  <si>
    <t>Ямочный ремонт дорог</t>
  </si>
  <si>
    <t>5385 кв.м</t>
  </si>
  <si>
    <t>2011-2015</t>
  </si>
  <si>
    <t>3. Строительство жилья и объектов социальной сферы</t>
  </si>
  <si>
    <t>Реконструкция моста через реку Уй</t>
  </si>
  <si>
    <t>2200,5 кв.м</t>
  </si>
  <si>
    <t>2004-2011</t>
  </si>
  <si>
    <t>В б.ц. 504,84 В базе 2000 г. 127,47</t>
  </si>
  <si>
    <t>205,0                                  127,47</t>
  </si>
  <si>
    <t>5241,12 кв.м</t>
  </si>
  <si>
    <t>На экспертизе</t>
  </si>
  <si>
    <t>616,3 кв.м</t>
  </si>
  <si>
    <t>2004-2012</t>
  </si>
  <si>
    <t>Реконструкция сквера памяти участников Великой Отечественной войны</t>
  </si>
  <si>
    <t>2008-2012</t>
  </si>
  <si>
    <t>Жилой дом № 2а по ул.Ленина (строительство)</t>
  </si>
  <si>
    <t>6205,72 кв.м</t>
  </si>
  <si>
    <t>2006-2011</t>
  </si>
  <si>
    <t>1510 кв.м</t>
  </si>
  <si>
    <t>Малоэтажный дом п. Пятилетка</t>
  </si>
  <si>
    <t>3730 кв.м</t>
  </si>
  <si>
    <t>2080,2 кв.м</t>
  </si>
  <si>
    <t>Малоэтажное жилищное строительство</t>
  </si>
  <si>
    <t>35000 кв.м</t>
  </si>
  <si>
    <t>Реконструкция здания МОУ "Лицей №16"</t>
  </si>
  <si>
    <t xml:space="preserve">Скотомогильник </t>
  </si>
  <si>
    <t>Полигон твердых бытовых отходов</t>
  </si>
  <si>
    <t>Христианское кладбище</t>
  </si>
  <si>
    <t>4. Объекты газификации</t>
  </si>
  <si>
    <t>Газоснабжение жилых домов, 3-я очередь поселка Гончарка</t>
  </si>
  <si>
    <t>33 км</t>
  </si>
  <si>
    <t>Газоснабжение жилой застройки поселка Станционный, 3-я очередь</t>
  </si>
  <si>
    <t>6,01 км</t>
  </si>
  <si>
    <t>Газоснабжение жилой застройки поселка Станционный, 2-я очередь, в том числе ПИР</t>
  </si>
  <si>
    <t>6 км</t>
  </si>
  <si>
    <t>2012-2015</t>
  </si>
  <si>
    <t>8,1 км</t>
  </si>
  <si>
    <t>12,5 км</t>
  </si>
  <si>
    <t>0,9 км</t>
  </si>
  <si>
    <t>Газопровод для перевода многоэтажной застройки поселка Мясокомбинат со сжиженного газа на природный и газоснабжение частных жилых домов</t>
  </si>
  <si>
    <t>9,8 км</t>
  </si>
  <si>
    <t>2011-2012</t>
  </si>
  <si>
    <t>11 км</t>
  </si>
  <si>
    <t>Газоснабжение жилых домов поселка Новая Нарезка</t>
  </si>
  <si>
    <t>38,9 км</t>
  </si>
  <si>
    <t>Участок кольцевого распределительного газопровода высокого давления центральной части города Троицка,4-я очередь</t>
  </si>
  <si>
    <t>Разводящие сети газоснабжения квартала индивидуальной застройки ТСЖ «Юго-Западный»</t>
  </si>
  <si>
    <t>2,2 км</t>
  </si>
  <si>
    <t>Разводящий газопровод частного сектора центральной части г. Троицка на участке ул. Дубинина, ул. Красногвардейская, ул. Красноармейская, ул. Гагарина</t>
  </si>
  <si>
    <t>9 км</t>
  </si>
  <si>
    <t>Участок кольцевого газопровода высокого давления центральной части города, 3-я очередь</t>
  </si>
  <si>
    <t>4,65 км</t>
  </si>
  <si>
    <t>5,47 км</t>
  </si>
  <si>
    <t>8 км</t>
  </si>
  <si>
    <t>Газоснабжение поселка Кирсараи</t>
  </si>
  <si>
    <t>Газоснабжение жилой застройки пос. Слободка</t>
  </si>
  <si>
    <t>Перевод жилых домов с сжиженного газа на природный газ в п. ГРЭС, в том числе подводящий газопровод г.Троицка, в том числе ПИР</t>
  </si>
  <si>
    <t>Газоснабжение многоэтажной застройки и частных жилых домов в районе, ограниченном улицами Красногвардейская, Дубинина, Советская, Сибирская, в.том числе ПИР</t>
  </si>
  <si>
    <t>5. Строительство объектов теплоснабжения</t>
  </si>
  <si>
    <t>ПИР</t>
  </si>
  <si>
    <t>1,0 Гкал/час</t>
  </si>
  <si>
    <t>Строительство котельной в 5-м микрорайоне</t>
  </si>
  <si>
    <t>15,0 Гкал/час</t>
  </si>
  <si>
    <t>ВСЕГО:</t>
  </si>
  <si>
    <t>Детский сад по улице Денисова, 32</t>
  </si>
  <si>
    <t xml:space="preserve"> 74-1-2-073-11 от 21.07.2011 г.; 74-1-3-1257-11 от 22.11.2011 г.</t>
  </si>
  <si>
    <t>74-1-4-0289-12 от 27.03.2012г,  74-1-1-3-0779-12 от 13.08.2012г.</t>
  </si>
  <si>
    <t>Путеровод через железнодорожные пути на автодороге "Город-поселок ГРЭС"</t>
  </si>
  <si>
    <t>Реконструкция объекта муниципальной собственности "Стадион", расположенного по адресу г. Троицк, ул. Путевая, 51</t>
  </si>
  <si>
    <t>Газоснабжение района г. Троицка, ограниченного улицами Инженерная, Пушкина, Некрасова, Леваневского</t>
  </si>
  <si>
    <t>Подводящий газопровод к жилому дому №10 по улице Светлая</t>
  </si>
  <si>
    <t>Разработка схемы газоснабжения центральной части города, ограниченной улицами Дубиниа, Гагарина, Денисова, Красногвардейская</t>
  </si>
  <si>
    <t>Группа многоэтажных домов во 2 микрорайоне</t>
  </si>
  <si>
    <t xml:space="preserve">№ 74-1-5-1048-12 от 27.11.2012г. </t>
  </si>
  <si>
    <t>1248 куб.м/сутки, 1,7 км 2Д=160 мм</t>
  </si>
  <si>
    <t>0,46 км</t>
  </si>
  <si>
    <t>432-ТД-КР-1892 от 31.08.2011г.</t>
  </si>
  <si>
    <t>745-ТД-КР-2077 от 20.09.2012г.</t>
  </si>
  <si>
    <t>645/2-228/07 от 04.07.2008г.</t>
  </si>
  <si>
    <t>18434кв.м</t>
  </si>
  <si>
    <t xml:space="preserve">Строительство канализационной насосной станции и сетей канализации в районе малоэтажной застройки 5-го Микрорайона  </t>
  </si>
  <si>
    <t>0,45 км</t>
  </si>
  <si>
    <t>изм</t>
  </si>
  <si>
    <t>Реконструкция (благоустройство) ул. Октябрьская</t>
  </si>
  <si>
    <t>250 куб.м/ сутки</t>
  </si>
  <si>
    <t>70 куб.м/ сутки, 1,39 км</t>
  </si>
  <si>
    <t xml:space="preserve">35 тыс. куб.м/сутки, ГКНС          25 тыс. куб.м/ сутки </t>
  </si>
  <si>
    <t>2,515 км</t>
  </si>
  <si>
    <t>на экспертизе</t>
  </si>
  <si>
    <t>0,55 км</t>
  </si>
  <si>
    <t xml:space="preserve"> 17.1</t>
  </si>
  <si>
    <t xml:space="preserve"> 17.2</t>
  </si>
  <si>
    <t>1,44 км</t>
  </si>
  <si>
    <t>2015-2020</t>
  </si>
  <si>
    <t>Детский сад на 220 мест в 5-м микрорайоне</t>
  </si>
  <si>
    <t>10020 кв.м</t>
  </si>
  <si>
    <t>80 мест</t>
  </si>
  <si>
    <t>Реконструкция трибуны Центральной площади с возведением сценической площадки</t>
  </si>
  <si>
    <t>Вынос водопровода диаметром 200 мм с территории, попадающей под жилую застройку микрорайона №3</t>
  </si>
  <si>
    <t>Строительство водовода Д = 300 мм            по ул. Советская и      ул. им. Ф.Н. Плевако</t>
  </si>
  <si>
    <t>в наличии</t>
  </si>
  <si>
    <t>2,6 км</t>
  </si>
  <si>
    <t>1,8 км</t>
  </si>
  <si>
    <t>2,048 км</t>
  </si>
  <si>
    <t>0,443 км</t>
  </si>
  <si>
    <t>Строительство котельной в районе жилого дома по ул. Интернациональная</t>
  </si>
  <si>
    <t>0,25 МВт</t>
  </si>
  <si>
    <t>154 м</t>
  </si>
  <si>
    <t>4 га</t>
  </si>
  <si>
    <t>ПИР 1,4 км</t>
  </si>
  <si>
    <t>Капитальный ремонт канализационного колле ктора диаметром  400 мм в поселке Мясокомбинат</t>
  </si>
  <si>
    <t>Капитальный ремонт участка автодорожного покрытия ул. Гагарина</t>
  </si>
  <si>
    <t xml:space="preserve">Газопровод низкого давле ния поселка. Станционный. </t>
  </si>
  <si>
    <t>Реконструкция ул. Путевая на участке от ул. им. Н.В. Гоголя до ул. им. Н.В. Еремеева</t>
  </si>
  <si>
    <t>Объем капитальных вложений по годам, тыс. рублей</t>
  </si>
  <si>
    <t>Остаток сметной стоимости в текущих ценах,     тыс. рублей</t>
  </si>
  <si>
    <t xml:space="preserve">                    депутатов города Троицка</t>
  </si>
  <si>
    <t xml:space="preserve">                    к решению Собрания </t>
  </si>
  <si>
    <t xml:space="preserve">                    Приложение 5</t>
  </si>
  <si>
    <t>ГБ</t>
  </si>
  <si>
    <t>№ 212-ТД-КР-1167 от 01.07.2013г.</t>
  </si>
  <si>
    <t>674-ТД-КР-2863 от 25.11.2011г.</t>
  </si>
  <si>
    <t>Реконструкция нежилого здания по ул. Володарского,31 под отделение скорой медицинской помощи ММЛПУ «Центральная районная больница города Троицка и Троицкого района</t>
  </si>
  <si>
    <t>44/2г от 22.04.2002г.</t>
  </si>
  <si>
    <t>№ 74-1-5-0081-11 от 31.01.2011г.</t>
  </si>
  <si>
    <t>№ 74-1-5-0640-12 от 18.07.2012г.</t>
  </si>
  <si>
    <t>№ 74-1-5-0217-12 от 11.03.2012г.</t>
  </si>
  <si>
    <t>№ 74-1-5-0185-12 от 01.03.2012г.</t>
  </si>
  <si>
    <t>№ 74-1-5-0806-12 от 13.09.2012г.</t>
  </si>
  <si>
    <t>№ 74-1-5-0930-11 от 02.09.2011г.</t>
  </si>
  <si>
    <t>№74-1-5-0674-12                      от 01.08.2012г.</t>
  </si>
  <si>
    <t>№ 74-1-2-0983-12                           от 09.11.2012г.</t>
  </si>
  <si>
    <t xml:space="preserve">Модульная газовая котельная и подводящие инженерные сети по ул. им. Т.Д. Дерибаса в районе жилого дома № 38 в г. Троицке </t>
  </si>
  <si>
    <t xml:space="preserve">Модульная газовая котельная и подводящие инженерные сети по ул. им. А.П. Чехова в районе жилого дома № 10  в г. Троицке </t>
  </si>
  <si>
    <t xml:space="preserve">Модульная газовая котельная и подводящие инженерные сети в районе школы № 45  пос. Золотая Сопка в г. Троицке </t>
  </si>
  <si>
    <t>№ Э-25-ЖКХ-КР от 26.03.2003 г.</t>
  </si>
  <si>
    <t>№ 74-1-4-0151-13 от 28.02.2013г.</t>
  </si>
  <si>
    <t>75-ТД-КР/2-1081 от 27.07.2009г.</t>
  </si>
  <si>
    <t>№675-ТД-КР-2864 от 25.11.2011г.</t>
  </si>
  <si>
    <t>№100-ТД-КР-2441 от 03.12.2010г.</t>
  </si>
  <si>
    <t>№8-ТД-КР-2442 от 21.01.2012г.</t>
  </si>
  <si>
    <t>№101-ТД-КР-2443 от 03.12.2010г.</t>
  </si>
  <si>
    <t>№103-ТД-КР-2444 от 06.12.2010г.</t>
  </si>
  <si>
    <t>№98-ТД-КР-2445 от 02.12.2010г.</t>
  </si>
  <si>
    <t>№99-ТД-КР-2389 от 03.12.2010г.</t>
  </si>
  <si>
    <t>№673-ТД-КР-2862 от 24.11.2011г.</t>
  </si>
  <si>
    <t>№433-ТД-КР-1893 от 28.02.2011г.</t>
  </si>
  <si>
    <t>№246-ТД-КР-1890 от 30.08.2011г.</t>
  </si>
  <si>
    <t>401-ТД-КР-1894 от 16.08.2011г.</t>
  </si>
  <si>
    <t>№74ю1-5-0856-10 от 03.09.2010г.</t>
  </si>
  <si>
    <t>№ 74-1-5-0290-12 от 27.03.2012г.</t>
  </si>
  <si>
    <t>№ 74-1-5-1382-12 от 14.12.2012г.</t>
  </si>
  <si>
    <t>№ 74-1-4-1257-10 от 09.12.2010г.</t>
  </si>
  <si>
    <t>Разработка бизнеспланов               по объектам водоснабжения и водоотведения</t>
  </si>
  <si>
    <t xml:space="preserve">Реконструкция очистных              сооружений водозабора </t>
  </si>
  <si>
    <t>Мероприятия подпрограммы                                                                                                                                                 "Капитальное строительство" города Троицка  на 2011-2015 годы</t>
  </si>
  <si>
    <t>Сметная стоимость в базовых ценах,                        тыс. рублей</t>
  </si>
  <si>
    <t>Реконструкция очистных сооружений канализации, в том числе главной канализационной насосной станции с напорным колле-ктором Д=600 мм</t>
  </si>
  <si>
    <t>Реконструкция комплекса сооружений лучевого водозабора                         (ковшового)  (р.Уй)</t>
  </si>
  <si>
    <t xml:space="preserve">Реконструкция             ул. им. М.М. Володарского </t>
  </si>
  <si>
    <t>Капитальный ремонт                                 ул. Пионерской</t>
  </si>
  <si>
    <t>Капитальный ремонт                                   ул. Веденеева</t>
  </si>
  <si>
    <t>Капитальный ремонт                                   ул. Климова</t>
  </si>
  <si>
    <t>Капитальный ремонт                            ул. Ловчикова</t>
  </si>
  <si>
    <t>ПИР           1,4 км</t>
  </si>
  <si>
    <t>Ограждение кладбища                          п. Амур</t>
  </si>
  <si>
    <t>Газоснабжение жилого дома по              ул. Подгорная, 2а</t>
  </si>
  <si>
    <t xml:space="preserve">Газопровод к индивидуальным жилым домам между улицами Седова-Чапаева и К. Маркса-Павлова в п. Амур </t>
  </si>
  <si>
    <t>Газоснабжение многоэтажной застройки по                  ул. Дерибаса</t>
  </si>
  <si>
    <t>Годы строите-льства</t>
  </si>
  <si>
    <t xml:space="preserve">Строительство водопроводных сетей поселка Амур </t>
  </si>
  <si>
    <t>Реконструкция водопроводного дюкера, диаметром 500 мм через реку Увелька</t>
  </si>
  <si>
    <t>Капитальный ремонт водопровода          по улице Ловчикова, диаметром    500 мм</t>
  </si>
  <si>
    <t>Капитальный ремонт                        ул. Тони Меньше-ниной</t>
  </si>
  <si>
    <t>Капитальный ремонт автодороги ул. Климова на участке от                 ул. Гагарина до МБДОУ «Детский сад № 21»</t>
  </si>
  <si>
    <t>Реконструкция автодороги по          ул. Климова на участке от                ул. Ю.А. Гагарина до ул. Красногвардейской</t>
  </si>
  <si>
    <t>Реконструкция          ул. Советская              (в т.ч.ПИР) II, III этап</t>
  </si>
  <si>
    <t>Строительство автодороги по          ул. Советской на участке от ул. им. С.И. Денисова до коллективных садов и далее до   ул. им. Тони Меньшениной</t>
  </si>
  <si>
    <t>Капитальный ремонт дороги "Меридиан" в                п. ГРЭС с устройством разворотного кольца</t>
  </si>
  <si>
    <t>Ремонт проезда "Больничный" в           г. Троицке на участке от ул. Денисова до ул. Неплюева</t>
  </si>
  <si>
    <t>Пристрой                      к зданию МОУ «Лицей №13»                            в городе Троицке</t>
  </si>
  <si>
    <t>№ 418/2-294р/12                 от 24.12.2012г.</t>
  </si>
  <si>
    <t>№56/2                                 от 06.02.2003г.</t>
  </si>
  <si>
    <t xml:space="preserve">Реконструкция здания МБДОУ "Детский сад               № 20" по                    ул. Денисова, 38а в  городе Троицке </t>
  </si>
  <si>
    <t>933/2                                   от 10.12.2004г.</t>
  </si>
  <si>
    <t>160-КР-3249                   от 04.02.2009г.</t>
  </si>
  <si>
    <t>№74-1-3-0111-12                             от 09.02.2012г.</t>
  </si>
  <si>
    <t>747/2-134/06                 от 19.12.2006г.</t>
  </si>
  <si>
    <t>Пятиэтажный жилой дом на пересечении                  ул. Денисова</t>
  </si>
  <si>
    <t>43/2Г-131Г/08                 от 12.03.2009г.</t>
  </si>
  <si>
    <t>53/2Г                                  от 27.04.2002г.</t>
  </si>
  <si>
    <t>128/2г-18/09                       от 15.07.2009г.</t>
  </si>
  <si>
    <t>74-1-5-1313-10               от 17.12.2010г.</t>
  </si>
  <si>
    <t>74-15-0159-10                от 12.03.2010г.</t>
  </si>
  <si>
    <t>42 эл,2                                 от 16.04.2004г.</t>
  </si>
  <si>
    <t>Газоснабжение малоэтажной застройки и                    частных жилых домов в районе, ограниченном              ул. Увельская, Дубинина, Красногвардейская, Советская</t>
  </si>
  <si>
    <t>7/2                                   от 12.02.2001г.</t>
  </si>
  <si>
    <t>227/2г-129/07               от 16.10.2007г.</t>
  </si>
  <si>
    <t xml:space="preserve">Газоснабжение многоэтажной застройки п. Станционный (МКД №№ 16, 16а, 16,б,18 по ул. Путевая, № 39              по ул. Кирова) </t>
  </si>
  <si>
    <t>Модульная газовая котельная и подво-дящий газопровод для теплоснабжения МДОУ "Детский сад № 5 по ул. Ин-женерная, 149"</t>
  </si>
  <si>
    <t>Строительство под-водящих инжене-рных сетей тепло и газоснабжения к модульной газовой котельной школы №5 г. Троицка, в т.ч. ПИР</t>
  </si>
  <si>
    <t xml:space="preserve">Модульная газовая котельная и подво-дящие инженерные сети по ул. Путевая в районе жилого дома № 18а  в               городе Троицке </t>
  </si>
  <si>
    <t xml:space="preserve">Модульная газовая котельная и подводящие инженерные сети по ул. Новая пос. Пятилетка в                г. Троицке </t>
  </si>
  <si>
    <t xml:space="preserve">Модульная газовая котельная и подво-дящие инженерные сети по ул. С.М. Кирова в районе школы № 4 в городе Троицке </t>
  </si>
  <si>
    <t>Строительство КНС с напорным коллектором в              п. Гончарка                     г. Троицка</t>
  </si>
  <si>
    <t>Капитальный ремонт                                           ул. Гоголя</t>
  </si>
  <si>
    <t xml:space="preserve">  </t>
  </si>
  <si>
    <t>Газоснабжение жилых домов в районе, ограниченном улицами Летягина, Советская, Дубинина, Ленина</t>
  </si>
  <si>
    <t>Разводящий газопровод частного сектора централь-ной части г. Троицка:                               ул. Сибирская,          ул. Красногвардейская,  ул. Красноаармейс-кая, ул. Гагарина, в т.ч. ПИР</t>
  </si>
  <si>
    <t>Разводящий газопровод частного сектора                              п. Южный,                     п. Золотая Сопка</t>
  </si>
  <si>
    <t xml:space="preserve">Модульная газовая котельная и подводящие инженерные сети по ул. Деповская в районе жилого дома №1Д в                          г. Троицке </t>
  </si>
  <si>
    <r>
      <t xml:space="preserve">                   от </t>
    </r>
    <r>
      <rPr>
        <u/>
        <sz val="12"/>
        <color indexed="8"/>
        <rFont val="Arial"/>
        <family val="2"/>
        <charset val="204"/>
      </rPr>
      <t>29.08.2013г.</t>
    </r>
    <r>
      <rPr>
        <sz val="12"/>
        <color indexed="8"/>
        <rFont val="Arial"/>
        <family val="2"/>
        <charset val="204"/>
      </rPr>
      <t xml:space="preserve"> №</t>
    </r>
    <r>
      <rPr>
        <u/>
        <sz val="12"/>
        <color indexed="8"/>
        <rFont val="Arial"/>
        <family val="2"/>
        <charset val="204"/>
      </rPr>
      <t>103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</si>
</sst>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6"/>
      <name val="Times New Roman"/>
      <family val="1"/>
      <charset val="204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0" borderId="0" xfId="0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2" borderId="0" xfId="0" applyFill="1"/>
    <xf numFmtId="0" fontId="2" fillId="0" borderId="0" xfId="0" applyFont="1" applyFill="1" applyBorder="1"/>
    <xf numFmtId="1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vertical="top"/>
    </xf>
    <xf numFmtId="1" fontId="2" fillId="2" borderId="3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justify" vertical="top" wrapText="1"/>
    </xf>
    <xf numFmtId="49" fontId="4" fillId="2" borderId="2" xfId="0" applyNumberFormat="1" applyFont="1" applyFill="1" applyBorder="1" applyAlignment="1">
      <alignment horizontal="justify" vertical="top" wrapText="1"/>
    </xf>
    <xf numFmtId="49" fontId="4" fillId="2" borderId="3" xfId="0" applyNumberFormat="1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3"/>
  <sheetViews>
    <sheetView tabSelected="1" topLeftCell="A86" workbookViewId="0">
      <selection activeCell="V8" sqref="V8"/>
    </sheetView>
  </sheetViews>
  <sheetFormatPr defaultRowHeight="15" x14ac:dyDescent="0.25"/>
  <cols>
    <col min="1" max="1" width="3.42578125" customWidth="1"/>
    <col min="2" max="2" width="14.85546875" customWidth="1"/>
    <col min="3" max="3" width="8.85546875" customWidth="1"/>
    <col min="4" max="5" width="6.85546875" customWidth="1"/>
    <col min="6" max="6" width="6.140625" customWidth="1"/>
    <col min="7" max="7" width="8.5703125" customWidth="1"/>
    <col min="8" max="8" width="7.28515625" customWidth="1"/>
    <col min="9" max="9" width="5.140625" customWidth="1"/>
    <col min="10" max="10" width="7.7109375" customWidth="1"/>
    <col min="11" max="11" width="8.28515625" customWidth="1"/>
    <col min="12" max="12" width="7.5703125" customWidth="1"/>
    <col min="13" max="13" width="6.140625" hidden="1" customWidth="1"/>
    <col min="14" max="14" width="5.7109375" hidden="1" customWidth="1"/>
    <col min="15" max="15" width="6.140625" customWidth="1"/>
    <col min="16" max="16" width="7.7109375" customWidth="1"/>
    <col min="17" max="17" width="6.28515625" customWidth="1"/>
    <col min="18" max="18" width="7.85546875" customWidth="1"/>
    <col min="19" max="19" width="7.28515625" customWidth="1"/>
    <col min="20" max="20" width="11.42578125" customWidth="1"/>
  </cols>
  <sheetData>
    <row r="1" spans="1:22" ht="15" customHeight="1" x14ac:dyDescent="0.25">
      <c r="L1" s="20"/>
      <c r="M1" s="21"/>
      <c r="N1" s="21"/>
      <c r="O1" s="21"/>
      <c r="P1" s="106" t="s">
        <v>195</v>
      </c>
      <c r="Q1" s="106"/>
      <c r="R1" s="106"/>
      <c r="S1" s="106"/>
      <c r="T1" s="106"/>
    </row>
    <row r="2" spans="1:22" ht="15" customHeight="1" x14ac:dyDescent="0.25">
      <c r="L2" s="20"/>
      <c r="M2" s="21"/>
      <c r="N2" s="21"/>
      <c r="O2" s="21"/>
      <c r="P2" s="106" t="s">
        <v>194</v>
      </c>
      <c r="Q2" s="106"/>
      <c r="R2" s="106"/>
      <c r="S2" s="106"/>
      <c r="T2" s="106"/>
    </row>
    <row r="3" spans="1:22" ht="15" customHeight="1" x14ac:dyDescent="0.25">
      <c r="L3" s="20"/>
      <c r="M3" s="21"/>
      <c r="N3" s="21"/>
      <c r="O3" s="21"/>
      <c r="P3" s="106" t="s">
        <v>193</v>
      </c>
      <c r="Q3" s="106"/>
      <c r="R3" s="106"/>
      <c r="S3" s="106"/>
      <c r="T3" s="106"/>
    </row>
    <row r="4" spans="1:22" ht="16.5" customHeight="1" x14ac:dyDescent="0.25">
      <c r="L4" s="8"/>
      <c r="M4" s="8"/>
      <c r="N4" s="8"/>
      <c r="O4" s="8"/>
      <c r="P4" s="106" t="s">
        <v>288</v>
      </c>
      <c r="Q4" s="106"/>
      <c r="R4" s="106"/>
      <c r="S4" s="106"/>
      <c r="T4" s="106"/>
    </row>
    <row r="5" spans="1:22" ht="72" customHeight="1" x14ac:dyDescent="0.25">
      <c r="A5" s="51" t="s">
        <v>232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2" ht="6" customHeight="1" x14ac:dyDescent="0.25">
      <c r="B6" s="14"/>
    </row>
    <row r="7" spans="1:22" ht="40.5" customHeight="1" x14ac:dyDescent="0.25">
      <c r="A7" s="70" t="s">
        <v>0</v>
      </c>
      <c r="B7" s="71" t="s">
        <v>1</v>
      </c>
      <c r="C7" s="70" t="s">
        <v>2</v>
      </c>
      <c r="D7" s="70" t="s">
        <v>246</v>
      </c>
      <c r="E7" s="73" t="s">
        <v>233</v>
      </c>
      <c r="F7" s="74"/>
      <c r="G7" s="75"/>
      <c r="H7" s="76" t="s">
        <v>192</v>
      </c>
      <c r="I7" s="77" t="s">
        <v>6</v>
      </c>
      <c r="J7" s="78" t="s">
        <v>191</v>
      </c>
      <c r="K7" s="78"/>
      <c r="L7" s="78"/>
      <c r="M7" s="78"/>
      <c r="N7" s="78"/>
      <c r="O7" s="78"/>
      <c r="P7" s="78"/>
      <c r="Q7" s="78"/>
      <c r="R7" s="70" t="s">
        <v>7</v>
      </c>
      <c r="S7" s="77" t="s">
        <v>8</v>
      </c>
      <c r="T7" s="70" t="s">
        <v>9</v>
      </c>
      <c r="U7" s="1"/>
      <c r="V7" s="1"/>
    </row>
    <row r="8" spans="1:22" ht="51" customHeight="1" x14ac:dyDescent="0.25">
      <c r="A8" s="70"/>
      <c r="B8" s="72"/>
      <c r="C8" s="70"/>
      <c r="D8" s="70"/>
      <c r="E8" s="27" t="s">
        <v>3</v>
      </c>
      <c r="F8" s="27" t="s">
        <v>4</v>
      </c>
      <c r="G8" s="27" t="s">
        <v>5</v>
      </c>
      <c r="H8" s="76"/>
      <c r="I8" s="77"/>
      <c r="J8" s="28" t="s">
        <v>3</v>
      </c>
      <c r="K8" s="29">
        <v>2011</v>
      </c>
      <c r="L8" s="29">
        <v>2012</v>
      </c>
      <c r="M8" s="29">
        <v>2013</v>
      </c>
      <c r="N8" s="29" t="s">
        <v>159</v>
      </c>
      <c r="O8" s="27">
        <v>2013</v>
      </c>
      <c r="P8" s="29">
        <v>2014</v>
      </c>
      <c r="Q8" s="29">
        <v>2015</v>
      </c>
      <c r="R8" s="70"/>
      <c r="S8" s="77"/>
      <c r="T8" s="70"/>
      <c r="U8" s="1"/>
      <c r="V8" s="1"/>
    </row>
    <row r="9" spans="1:22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3">
        <v>10</v>
      </c>
      <c r="K9" s="4">
        <v>11</v>
      </c>
      <c r="L9" s="4">
        <v>12</v>
      </c>
      <c r="M9" s="4"/>
      <c r="N9" s="4"/>
      <c r="O9" s="4">
        <v>13</v>
      </c>
      <c r="P9" s="4">
        <v>14</v>
      </c>
      <c r="Q9" s="4">
        <v>15</v>
      </c>
      <c r="R9" s="2">
        <v>16</v>
      </c>
      <c r="S9" s="2">
        <v>17</v>
      </c>
      <c r="T9" s="2">
        <v>18</v>
      </c>
      <c r="U9" s="1"/>
      <c r="V9" s="1"/>
    </row>
    <row r="10" spans="1:22" x14ac:dyDescent="0.25">
      <c r="A10" s="79" t="s">
        <v>10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1"/>
      <c r="V10" s="1"/>
    </row>
    <row r="11" spans="1:22" ht="24" x14ac:dyDescent="0.25">
      <c r="A11" s="33">
        <v>1</v>
      </c>
      <c r="B11" s="52" t="s">
        <v>230</v>
      </c>
      <c r="C11" s="48"/>
      <c r="D11" s="33">
        <v>2011</v>
      </c>
      <c r="E11" s="33"/>
      <c r="F11" s="33"/>
      <c r="G11" s="33"/>
      <c r="H11" s="36"/>
      <c r="I11" s="12" t="s">
        <v>3</v>
      </c>
      <c r="J11" s="12">
        <f>SUM(J12:J15)</f>
        <v>300</v>
      </c>
      <c r="K11" s="12">
        <f>SUM(K12:K15)</f>
        <v>300</v>
      </c>
      <c r="L11" s="12">
        <f>SUM(L12:L15)</f>
        <v>0</v>
      </c>
      <c r="M11" s="12">
        <f>SUM(M12:M15)</f>
        <v>0</v>
      </c>
      <c r="N11" s="12"/>
      <c r="O11" s="12">
        <f>SUM(O12:O15)</f>
        <v>0</v>
      </c>
      <c r="P11" s="12">
        <f>SUM(P12:P15)</f>
        <v>0</v>
      </c>
      <c r="Q11" s="12">
        <f>SUM(Q12:Q15)</f>
        <v>0</v>
      </c>
      <c r="R11" s="39"/>
      <c r="S11" s="56"/>
      <c r="T11" s="39"/>
      <c r="U11" s="1"/>
      <c r="V11" s="1"/>
    </row>
    <row r="12" spans="1:22" x14ac:dyDescent="0.25">
      <c r="A12" s="34"/>
      <c r="B12" s="53"/>
      <c r="C12" s="49"/>
      <c r="D12" s="34"/>
      <c r="E12" s="34"/>
      <c r="F12" s="34"/>
      <c r="G12" s="34"/>
      <c r="H12" s="37"/>
      <c r="I12" s="13" t="s">
        <v>12</v>
      </c>
      <c r="J12" s="13">
        <f>K12+L12+O12+P12+Q12</f>
        <v>0</v>
      </c>
      <c r="K12" s="13">
        <f>L12+M12+P12+Q12+R12</f>
        <v>0</v>
      </c>
      <c r="L12" s="13">
        <v>0</v>
      </c>
      <c r="M12" s="13">
        <v>0</v>
      </c>
      <c r="N12" s="13"/>
      <c r="O12" s="13">
        <f>M12+N12</f>
        <v>0</v>
      </c>
      <c r="P12" s="13">
        <v>0</v>
      </c>
      <c r="Q12" s="13">
        <v>0</v>
      </c>
      <c r="R12" s="40"/>
      <c r="S12" s="57"/>
      <c r="T12" s="40"/>
      <c r="U12" s="1"/>
      <c r="V12" s="1"/>
    </row>
    <row r="13" spans="1:22" x14ac:dyDescent="0.25">
      <c r="A13" s="34"/>
      <c r="B13" s="53"/>
      <c r="C13" s="49"/>
      <c r="D13" s="34"/>
      <c r="E13" s="34"/>
      <c r="F13" s="34"/>
      <c r="G13" s="34"/>
      <c r="H13" s="37"/>
      <c r="I13" s="13" t="s">
        <v>11</v>
      </c>
      <c r="J13" s="13">
        <f>K13+L13+O13+P13+Q13</f>
        <v>0</v>
      </c>
      <c r="K13" s="13">
        <f>L13+M13+P13+Q13+R13</f>
        <v>0</v>
      </c>
      <c r="L13" s="13"/>
      <c r="M13" s="13">
        <v>0</v>
      </c>
      <c r="N13" s="13"/>
      <c r="O13" s="13">
        <f>M13+N13</f>
        <v>0</v>
      </c>
      <c r="P13" s="13">
        <v>0</v>
      </c>
      <c r="Q13" s="13">
        <v>0</v>
      </c>
      <c r="R13" s="40"/>
      <c r="S13" s="57"/>
      <c r="T13" s="40"/>
      <c r="U13" s="1"/>
      <c r="V13" s="1"/>
    </row>
    <row r="14" spans="1:22" x14ac:dyDescent="0.25">
      <c r="A14" s="34"/>
      <c r="B14" s="53"/>
      <c r="C14" s="49"/>
      <c r="D14" s="34"/>
      <c r="E14" s="34"/>
      <c r="F14" s="34"/>
      <c r="G14" s="34"/>
      <c r="H14" s="37"/>
      <c r="I14" s="13" t="s">
        <v>196</v>
      </c>
      <c r="J14" s="13">
        <f>K14+L14+O14+P14+Q14</f>
        <v>300</v>
      </c>
      <c r="K14" s="13">
        <v>300</v>
      </c>
      <c r="L14" s="13">
        <v>0</v>
      </c>
      <c r="M14" s="13">
        <v>0</v>
      </c>
      <c r="N14" s="13"/>
      <c r="O14" s="13">
        <f>M14+N14</f>
        <v>0</v>
      </c>
      <c r="P14" s="13">
        <v>0</v>
      </c>
      <c r="Q14" s="13">
        <v>0</v>
      </c>
      <c r="R14" s="40"/>
      <c r="S14" s="57"/>
      <c r="T14" s="40"/>
      <c r="U14" s="1"/>
      <c r="V14" s="1"/>
    </row>
    <row r="15" spans="1:22" x14ac:dyDescent="0.25">
      <c r="A15" s="35"/>
      <c r="B15" s="54"/>
      <c r="C15" s="55"/>
      <c r="D15" s="35"/>
      <c r="E15" s="35"/>
      <c r="F15" s="35"/>
      <c r="G15" s="35"/>
      <c r="H15" s="38"/>
      <c r="I15" s="13" t="s">
        <v>14</v>
      </c>
      <c r="J15" s="13">
        <f>K15+L15+O15+P15+Q15</f>
        <v>0</v>
      </c>
      <c r="K15" s="13"/>
      <c r="L15" s="13">
        <v>0</v>
      </c>
      <c r="M15" s="13">
        <v>0</v>
      </c>
      <c r="N15" s="13"/>
      <c r="O15" s="13">
        <f>M15+N15</f>
        <v>0</v>
      </c>
      <c r="P15" s="13">
        <v>0</v>
      </c>
      <c r="Q15" s="13">
        <v>0</v>
      </c>
      <c r="R15" s="41"/>
      <c r="S15" s="58"/>
      <c r="T15" s="41"/>
      <c r="U15" s="1"/>
      <c r="V15" s="1"/>
    </row>
    <row r="16" spans="1:22" ht="18" customHeight="1" x14ac:dyDescent="0.25">
      <c r="A16" s="33">
        <v>2</v>
      </c>
      <c r="B16" s="52" t="s">
        <v>231</v>
      </c>
      <c r="C16" s="48" t="s">
        <v>16</v>
      </c>
      <c r="D16" s="33" t="s">
        <v>18</v>
      </c>
      <c r="E16" s="33">
        <v>36500</v>
      </c>
      <c r="F16" s="33"/>
      <c r="G16" s="33">
        <v>36500</v>
      </c>
      <c r="H16" s="36">
        <v>230416</v>
      </c>
      <c r="I16" s="12" t="s">
        <v>3</v>
      </c>
      <c r="J16" s="12">
        <f>SUM(J17:J20)</f>
        <v>72500</v>
      </c>
      <c r="K16" s="12">
        <f t="shared" ref="K16:Q16" si="0">SUM(K17:K20)</f>
        <v>63500</v>
      </c>
      <c r="L16" s="12">
        <f t="shared" si="0"/>
        <v>9000</v>
      </c>
      <c r="M16" s="12">
        <f t="shared" si="0"/>
        <v>0</v>
      </c>
      <c r="N16" s="12"/>
      <c r="O16" s="12">
        <f>SUM(O17:O20)</f>
        <v>0</v>
      </c>
      <c r="P16" s="12">
        <f t="shared" si="0"/>
        <v>0</v>
      </c>
      <c r="Q16" s="12">
        <f t="shared" si="0"/>
        <v>0</v>
      </c>
      <c r="R16" s="48" t="s">
        <v>16</v>
      </c>
      <c r="S16" s="33" t="s">
        <v>177</v>
      </c>
      <c r="T16" s="48" t="s">
        <v>142</v>
      </c>
      <c r="U16" s="1"/>
      <c r="V16" s="1"/>
    </row>
    <row r="17" spans="1:22" x14ac:dyDescent="0.25">
      <c r="A17" s="34"/>
      <c r="B17" s="53"/>
      <c r="C17" s="49"/>
      <c r="D17" s="34"/>
      <c r="E17" s="34"/>
      <c r="F17" s="34"/>
      <c r="G17" s="34"/>
      <c r="H17" s="37"/>
      <c r="I17" s="13" t="s">
        <v>12</v>
      </c>
      <c r="J17" s="13">
        <f>K17+L17+O17+P17+Q17</f>
        <v>6350</v>
      </c>
      <c r="K17" s="13">
        <v>6350</v>
      </c>
      <c r="L17" s="13">
        <v>0</v>
      </c>
      <c r="M17" s="13">
        <v>0</v>
      </c>
      <c r="N17" s="13"/>
      <c r="O17" s="13">
        <f>M17+N17</f>
        <v>0</v>
      </c>
      <c r="P17" s="13">
        <v>0</v>
      </c>
      <c r="Q17" s="13">
        <v>0</v>
      </c>
      <c r="R17" s="49"/>
      <c r="S17" s="34"/>
      <c r="T17" s="49"/>
      <c r="U17" s="1"/>
      <c r="V17" s="1"/>
    </row>
    <row r="18" spans="1:22" x14ac:dyDescent="0.25">
      <c r="A18" s="34"/>
      <c r="B18" s="53"/>
      <c r="C18" s="49"/>
      <c r="D18" s="34"/>
      <c r="E18" s="34"/>
      <c r="F18" s="34"/>
      <c r="G18" s="34"/>
      <c r="H18" s="37"/>
      <c r="I18" s="13" t="s">
        <v>11</v>
      </c>
      <c r="J18" s="13">
        <f>K18+L18+O18+P18+Q18</f>
        <v>18525</v>
      </c>
      <c r="K18" s="13">
        <v>9525</v>
      </c>
      <c r="L18" s="13">
        <v>9000</v>
      </c>
      <c r="M18" s="13">
        <v>0</v>
      </c>
      <c r="N18" s="13"/>
      <c r="O18" s="13">
        <f>M18+N18</f>
        <v>0</v>
      </c>
      <c r="P18" s="13">
        <v>0</v>
      </c>
      <c r="Q18" s="13">
        <v>0</v>
      </c>
      <c r="R18" s="49"/>
      <c r="S18" s="34"/>
      <c r="T18" s="49"/>
      <c r="U18" s="1"/>
      <c r="V18" s="1"/>
    </row>
    <row r="19" spans="1:22" x14ac:dyDescent="0.25">
      <c r="A19" s="34"/>
      <c r="B19" s="53"/>
      <c r="C19" s="49"/>
      <c r="D19" s="34"/>
      <c r="E19" s="34"/>
      <c r="F19" s="34"/>
      <c r="G19" s="34"/>
      <c r="H19" s="37"/>
      <c r="I19" s="13" t="s">
        <v>196</v>
      </c>
      <c r="J19" s="13">
        <f>K19+L19+O19+P19+Q19</f>
        <v>3175</v>
      </c>
      <c r="K19" s="13">
        <v>3175</v>
      </c>
      <c r="L19" s="13">
        <v>0</v>
      </c>
      <c r="M19" s="13">
        <v>0</v>
      </c>
      <c r="N19" s="13"/>
      <c r="O19" s="13">
        <f>M19+N19</f>
        <v>0</v>
      </c>
      <c r="P19" s="13">
        <v>0</v>
      </c>
      <c r="Q19" s="13">
        <v>0</v>
      </c>
      <c r="R19" s="49"/>
      <c r="S19" s="34"/>
      <c r="T19" s="49"/>
      <c r="U19" s="1"/>
      <c r="V19" s="1"/>
    </row>
    <row r="20" spans="1:22" x14ac:dyDescent="0.25">
      <c r="A20" s="35"/>
      <c r="B20" s="54"/>
      <c r="C20" s="55"/>
      <c r="D20" s="35"/>
      <c r="E20" s="35"/>
      <c r="F20" s="35"/>
      <c r="G20" s="35"/>
      <c r="H20" s="38"/>
      <c r="I20" s="13" t="s">
        <v>14</v>
      </c>
      <c r="J20" s="13">
        <f>K20+L20+O20+P20+Q20</f>
        <v>44450</v>
      </c>
      <c r="K20" s="13">
        <v>44450</v>
      </c>
      <c r="L20" s="13">
        <v>0</v>
      </c>
      <c r="M20" s="13">
        <v>0</v>
      </c>
      <c r="N20" s="13"/>
      <c r="O20" s="13">
        <f>M20+N20</f>
        <v>0</v>
      </c>
      <c r="P20" s="13">
        <v>0</v>
      </c>
      <c r="Q20" s="13">
        <v>0</v>
      </c>
      <c r="R20" s="55"/>
      <c r="S20" s="35"/>
      <c r="T20" s="55"/>
      <c r="U20" s="1"/>
      <c r="V20" s="1"/>
    </row>
    <row r="21" spans="1:22" ht="15" customHeight="1" x14ac:dyDescent="0.25">
      <c r="A21" s="33">
        <v>3</v>
      </c>
      <c r="B21" s="63" t="s">
        <v>235</v>
      </c>
      <c r="C21" s="48" t="s">
        <v>17</v>
      </c>
      <c r="D21" s="33" t="s">
        <v>18</v>
      </c>
      <c r="E21" s="33">
        <v>35572</v>
      </c>
      <c r="F21" s="33"/>
      <c r="G21" s="33">
        <v>35572</v>
      </c>
      <c r="H21" s="36">
        <v>138375</v>
      </c>
      <c r="I21" s="12" t="s">
        <v>3</v>
      </c>
      <c r="J21" s="12">
        <f>SUM(J22:J25)</f>
        <v>49662</v>
      </c>
      <c r="K21" s="12">
        <f>SUM(K22:K25)</f>
        <v>16928</v>
      </c>
      <c r="L21" s="12">
        <f t="shared" ref="L21:Q21" si="1">SUM(L22:L25)</f>
        <v>0</v>
      </c>
      <c r="M21" s="12">
        <f t="shared" si="1"/>
        <v>0</v>
      </c>
      <c r="N21" s="12"/>
      <c r="O21" s="12">
        <f>SUM(O22:O25)</f>
        <v>0</v>
      </c>
      <c r="P21" s="12">
        <f t="shared" si="1"/>
        <v>16367</v>
      </c>
      <c r="Q21" s="12">
        <f t="shared" si="1"/>
        <v>16367</v>
      </c>
      <c r="R21" s="48" t="s">
        <v>17</v>
      </c>
      <c r="S21" s="33" t="s">
        <v>177</v>
      </c>
      <c r="T21" s="48" t="s">
        <v>20</v>
      </c>
      <c r="U21" s="1"/>
      <c r="V21" s="1"/>
    </row>
    <row r="22" spans="1:22" x14ac:dyDescent="0.25">
      <c r="A22" s="34"/>
      <c r="B22" s="64"/>
      <c r="C22" s="49"/>
      <c r="D22" s="34"/>
      <c r="E22" s="34"/>
      <c r="F22" s="34"/>
      <c r="G22" s="34"/>
      <c r="H22" s="37"/>
      <c r="I22" s="13" t="s">
        <v>12</v>
      </c>
      <c r="J22" s="13">
        <f>K22+L22+O22+P22+Q22</f>
        <v>5139</v>
      </c>
      <c r="K22" s="13">
        <v>1693</v>
      </c>
      <c r="L22" s="13">
        <v>0</v>
      </c>
      <c r="M22" s="13">
        <v>0</v>
      </c>
      <c r="N22" s="13"/>
      <c r="O22" s="13">
        <f>M22+N22</f>
        <v>0</v>
      </c>
      <c r="P22" s="13">
        <v>1723</v>
      </c>
      <c r="Q22" s="13">
        <v>1723</v>
      </c>
      <c r="R22" s="49"/>
      <c r="S22" s="34"/>
      <c r="T22" s="49"/>
      <c r="U22" s="1"/>
      <c r="V22" s="1"/>
    </row>
    <row r="23" spans="1:22" x14ac:dyDescent="0.25">
      <c r="A23" s="34"/>
      <c r="B23" s="64"/>
      <c r="C23" s="49"/>
      <c r="D23" s="34"/>
      <c r="E23" s="34"/>
      <c r="F23" s="34"/>
      <c r="G23" s="34"/>
      <c r="H23" s="37"/>
      <c r="I23" s="13" t="s">
        <v>11</v>
      </c>
      <c r="J23" s="13">
        <f>K23+L23+O23+P23+Q23</f>
        <v>7707</v>
      </c>
      <c r="K23" s="13">
        <v>2539</v>
      </c>
      <c r="L23" s="13">
        <v>0</v>
      </c>
      <c r="M23" s="13">
        <v>0</v>
      </c>
      <c r="N23" s="13"/>
      <c r="O23" s="13">
        <f>M23+N23</f>
        <v>0</v>
      </c>
      <c r="P23" s="13">
        <v>2584</v>
      </c>
      <c r="Q23" s="13">
        <v>2584</v>
      </c>
      <c r="R23" s="49"/>
      <c r="S23" s="34"/>
      <c r="T23" s="49"/>
      <c r="U23" s="1"/>
      <c r="V23" s="1"/>
    </row>
    <row r="24" spans="1:22" x14ac:dyDescent="0.25">
      <c r="A24" s="34"/>
      <c r="B24" s="64"/>
      <c r="C24" s="49"/>
      <c r="D24" s="34"/>
      <c r="E24" s="34"/>
      <c r="F24" s="34"/>
      <c r="G24" s="34"/>
      <c r="H24" s="37"/>
      <c r="I24" s="13" t="s">
        <v>196</v>
      </c>
      <c r="J24" s="13">
        <f>K24+L24+O24+P24+Q24</f>
        <v>846</v>
      </c>
      <c r="K24" s="13">
        <v>846</v>
      </c>
      <c r="L24" s="13">
        <v>0</v>
      </c>
      <c r="M24" s="13">
        <v>0</v>
      </c>
      <c r="N24" s="13"/>
      <c r="O24" s="13">
        <f>M24+N24</f>
        <v>0</v>
      </c>
      <c r="P24" s="13">
        <v>0</v>
      </c>
      <c r="Q24" s="13">
        <v>0</v>
      </c>
      <c r="R24" s="49"/>
      <c r="S24" s="34"/>
      <c r="T24" s="49"/>
      <c r="U24" s="1"/>
      <c r="V24" s="1"/>
    </row>
    <row r="25" spans="1:22" x14ac:dyDescent="0.25">
      <c r="A25" s="35"/>
      <c r="B25" s="65"/>
      <c r="C25" s="55"/>
      <c r="D25" s="35"/>
      <c r="E25" s="35"/>
      <c r="F25" s="35"/>
      <c r="G25" s="35"/>
      <c r="H25" s="38"/>
      <c r="I25" s="13" t="s">
        <v>14</v>
      </c>
      <c r="J25" s="13">
        <f>K25+L25+O25+P25+Q25</f>
        <v>35970</v>
      </c>
      <c r="K25" s="13">
        <v>11850</v>
      </c>
      <c r="L25" s="13">
        <v>0</v>
      </c>
      <c r="M25" s="13">
        <v>0</v>
      </c>
      <c r="N25" s="13"/>
      <c r="O25" s="13">
        <f>M25+N25</f>
        <v>0</v>
      </c>
      <c r="P25" s="13">
        <v>12060</v>
      </c>
      <c r="Q25" s="13">
        <v>12060</v>
      </c>
      <c r="R25" s="55"/>
      <c r="S25" s="35"/>
      <c r="T25" s="55"/>
      <c r="U25" s="1"/>
      <c r="V25" s="1"/>
    </row>
    <row r="26" spans="1:22" ht="15" customHeight="1" x14ac:dyDescent="0.25">
      <c r="A26" s="33">
        <v>4</v>
      </c>
      <c r="B26" s="63" t="s">
        <v>247</v>
      </c>
      <c r="C26" s="69" t="s">
        <v>21</v>
      </c>
      <c r="D26" s="33">
        <v>2011</v>
      </c>
      <c r="E26" s="33">
        <v>4332</v>
      </c>
      <c r="F26" s="33"/>
      <c r="G26" s="33">
        <v>4332</v>
      </c>
      <c r="H26" s="36">
        <f>J26</f>
        <v>19884</v>
      </c>
      <c r="I26" s="12" t="s">
        <v>3</v>
      </c>
      <c r="J26" s="12">
        <f>SUM(J27:J30)</f>
        <v>19884</v>
      </c>
      <c r="K26" s="12">
        <f>SUM(K27:K30)</f>
        <v>19884</v>
      </c>
      <c r="L26" s="12">
        <f t="shared" ref="L26:Q26" si="2">SUM(L27:L30)</f>
        <v>0</v>
      </c>
      <c r="M26" s="12">
        <f t="shared" si="2"/>
        <v>0</v>
      </c>
      <c r="N26" s="12"/>
      <c r="O26" s="12">
        <f>SUM(O27:O30)</f>
        <v>0</v>
      </c>
      <c r="P26" s="12">
        <f t="shared" si="2"/>
        <v>0</v>
      </c>
      <c r="Q26" s="12">
        <f t="shared" si="2"/>
        <v>0</v>
      </c>
      <c r="R26" s="69" t="s">
        <v>21</v>
      </c>
      <c r="S26" s="33" t="s">
        <v>177</v>
      </c>
      <c r="T26" s="48" t="s">
        <v>22</v>
      </c>
      <c r="U26" s="1"/>
      <c r="V26" s="1"/>
    </row>
    <row r="27" spans="1:22" x14ac:dyDescent="0.25">
      <c r="A27" s="34"/>
      <c r="B27" s="64"/>
      <c r="C27" s="49"/>
      <c r="D27" s="34"/>
      <c r="E27" s="34"/>
      <c r="F27" s="34"/>
      <c r="G27" s="34"/>
      <c r="H27" s="37"/>
      <c r="I27" s="13" t="s">
        <v>12</v>
      </c>
      <c r="J27" s="13">
        <f>K27+L27+O27+P27+Q27</f>
        <v>1988</v>
      </c>
      <c r="K27" s="13">
        <v>1988</v>
      </c>
      <c r="L27" s="13">
        <v>0</v>
      </c>
      <c r="M27" s="13"/>
      <c r="N27" s="13"/>
      <c r="O27" s="13">
        <f>M27+N27</f>
        <v>0</v>
      </c>
      <c r="P27" s="13">
        <v>0</v>
      </c>
      <c r="Q27" s="13">
        <v>0</v>
      </c>
      <c r="R27" s="49"/>
      <c r="S27" s="34"/>
      <c r="T27" s="49"/>
      <c r="U27" s="1"/>
      <c r="V27" s="1"/>
    </row>
    <row r="28" spans="1:22" x14ac:dyDescent="0.25">
      <c r="A28" s="34"/>
      <c r="B28" s="64"/>
      <c r="C28" s="49"/>
      <c r="D28" s="34"/>
      <c r="E28" s="34"/>
      <c r="F28" s="34"/>
      <c r="G28" s="34"/>
      <c r="H28" s="37"/>
      <c r="I28" s="13" t="s">
        <v>11</v>
      </c>
      <c r="J28" s="13">
        <f>K28+L28+O28+P28+Q28</f>
        <v>2983</v>
      </c>
      <c r="K28" s="13">
        <v>2983</v>
      </c>
      <c r="L28" s="13">
        <v>0</v>
      </c>
      <c r="M28" s="13"/>
      <c r="N28" s="13"/>
      <c r="O28" s="13">
        <f>M28+N28</f>
        <v>0</v>
      </c>
      <c r="P28" s="13">
        <v>0</v>
      </c>
      <c r="Q28" s="13">
        <v>0</v>
      </c>
      <c r="R28" s="49"/>
      <c r="S28" s="34"/>
      <c r="T28" s="49"/>
      <c r="U28" s="1"/>
      <c r="V28" s="1"/>
    </row>
    <row r="29" spans="1:22" x14ac:dyDescent="0.25">
      <c r="A29" s="34"/>
      <c r="B29" s="64"/>
      <c r="C29" s="49"/>
      <c r="D29" s="34"/>
      <c r="E29" s="34"/>
      <c r="F29" s="34"/>
      <c r="G29" s="34"/>
      <c r="H29" s="37"/>
      <c r="I29" s="13" t="s">
        <v>196</v>
      </c>
      <c r="J29" s="13">
        <f>K29+L29+O29+P29+Q29</f>
        <v>1200</v>
      </c>
      <c r="K29" s="13">
        <v>1200</v>
      </c>
      <c r="L29" s="13">
        <v>0</v>
      </c>
      <c r="M29" s="13"/>
      <c r="N29" s="13"/>
      <c r="O29" s="13">
        <f>M29+N29</f>
        <v>0</v>
      </c>
      <c r="P29" s="13">
        <v>0</v>
      </c>
      <c r="Q29" s="13">
        <v>0</v>
      </c>
      <c r="R29" s="49"/>
      <c r="S29" s="34"/>
      <c r="T29" s="49"/>
      <c r="U29" s="1"/>
      <c r="V29" s="1"/>
    </row>
    <row r="30" spans="1:22" ht="18" customHeight="1" x14ac:dyDescent="0.25">
      <c r="A30" s="35"/>
      <c r="B30" s="65"/>
      <c r="C30" s="55"/>
      <c r="D30" s="35"/>
      <c r="E30" s="35"/>
      <c r="F30" s="35"/>
      <c r="G30" s="35"/>
      <c r="H30" s="38"/>
      <c r="I30" s="13" t="s">
        <v>14</v>
      </c>
      <c r="J30" s="13">
        <f>K30+L30+O30+P30+Q30</f>
        <v>13713</v>
      </c>
      <c r="K30" s="13">
        <v>13713</v>
      </c>
      <c r="L30" s="13">
        <v>0</v>
      </c>
      <c r="M30" s="13"/>
      <c r="N30" s="13"/>
      <c r="O30" s="13">
        <f>M30+N30</f>
        <v>0</v>
      </c>
      <c r="P30" s="13">
        <v>0</v>
      </c>
      <c r="Q30" s="13">
        <v>0</v>
      </c>
      <c r="R30" s="55"/>
      <c r="S30" s="35"/>
      <c r="T30" s="55"/>
      <c r="U30" s="1"/>
      <c r="V30" s="1"/>
    </row>
    <row r="31" spans="1:22" ht="15" customHeight="1" x14ac:dyDescent="0.25">
      <c r="A31" s="33">
        <v>5</v>
      </c>
      <c r="B31" s="52" t="s">
        <v>248</v>
      </c>
      <c r="C31" s="33" t="s">
        <v>24</v>
      </c>
      <c r="D31" s="33" t="s">
        <v>18</v>
      </c>
      <c r="E31" s="33">
        <v>2218</v>
      </c>
      <c r="F31" s="33"/>
      <c r="G31" s="33">
        <v>2218</v>
      </c>
      <c r="H31" s="36">
        <v>17720</v>
      </c>
      <c r="I31" s="12" t="s">
        <v>3</v>
      </c>
      <c r="J31" s="12">
        <f>SUM(J32:J35)</f>
        <v>10738</v>
      </c>
      <c r="K31" s="12">
        <f>SUM(K32:K35)</f>
        <v>10738</v>
      </c>
      <c r="L31" s="12">
        <f>SUM(L32:L35)</f>
        <v>0</v>
      </c>
      <c r="M31" s="12">
        <f>SUM(M32:M35)</f>
        <v>0</v>
      </c>
      <c r="N31" s="12"/>
      <c r="O31" s="12">
        <f>SUM(O32:O35)</f>
        <v>0</v>
      </c>
      <c r="P31" s="12">
        <f>SUM(P32:P35)</f>
        <v>0</v>
      </c>
      <c r="Q31" s="12">
        <f>SUM(Q32:Q35)</f>
        <v>0</v>
      </c>
      <c r="R31" s="33" t="s">
        <v>24</v>
      </c>
      <c r="S31" s="33" t="s">
        <v>19</v>
      </c>
      <c r="T31" s="48" t="s">
        <v>25</v>
      </c>
      <c r="U31" s="1"/>
      <c r="V31" s="1"/>
    </row>
    <row r="32" spans="1:22" x14ac:dyDescent="0.25">
      <c r="A32" s="34"/>
      <c r="B32" s="53"/>
      <c r="C32" s="34"/>
      <c r="D32" s="34"/>
      <c r="E32" s="34"/>
      <c r="F32" s="34"/>
      <c r="G32" s="34"/>
      <c r="H32" s="37"/>
      <c r="I32" s="13" t="s">
        <v>12</v>
      </c>
      <c r="J32" s="13">
        <f>K32+L32+O32+P32+Q32</f>
        <v>1074</v>
      </c>
      <c r="K32" s="13">
        <v>1074</v>
      </c>
      <c r="L32" s="13">
        <v>0</v>
      </c>
      <c r="M32" s="13">
        <v>0</v>
      </c>
      <c r="N32" s="13"/>
      <c r="O32" s="13">
        <f>M32+N32</f>
        <v>0</v>
      </c>
      <c r="P32" s="13">
        <v>0</v>
      </c>
      <c r="Q32" s="13">
        <v>0</v>
      </c>
      <c r="R32" s="34"/>
      <c r="S32" s="34"/>
      <c r="T32" s="49"/>
      <c r="U32" s="1"/>
      <c r="V32" s="1"/>
    </row>
    <row r="33" spans="1:22" x14ac:dyDescent="0.25">
      <c r="A33" s="34"/>
      <c r="B33" s="53"/>
      <c r="C33" s="34"/>
      <c r="D33" s="34"/>
      <c r="E33" s="34"/>
      <c r="F33" s="34"/>
      <c r="G33" s="34"/>
      <c r="H33" s="37"/>
      <c r="I33" s="13" t="s">
        <v>11</v>
      </c>
      <c r="J33" s="13">
        <f>K33+L33+O33+P33+Q33</f>
        <v>1611</v>
      </c>
      <c r="K33" s="13">
        <v>1611</v>
      </c>
      <c r="L33" s="13">
        <v>0</v>
      </c>
      <c r="M33" s="13">
        <v>0</v>
      </c>
      <c r="N33" s="13"/>
      <c r="O33" s="13">
        <f>M33+N33</f>
        <v>0</v>
      </c>
      <c r="P33" s="13">
        <v>0</v>
      </c>
      <c r="Q33" s="13">
        <v>0</v>
      </c>
      <c r="R33" s="34"/>
      <c r="S33" s="34"/>
      <c r="T33" s="49"/>
      <c r="U33" s="1"/>
      <c r="V33" s="1"/>
    </row>
    <row r="34" spans="1:22" x14ac:dyDescent="0.25">
      <c r="A34" s="34"/>
      <c r="B34" s="53"/>
      <c r="C34" s="34"/>
      <c r="D34" s="34"/>
      <c r="E34" s="34"/>
      <c r="F34" s="34"/>
      <c r="G34" s="34"/>
      <c r="H34" s="37"/>
      <c r="I34" s="13" t="s">
        <v>196</v>
      </c>
      <c r="J34" s="13">
        <f>K34+L34+O34+P34+Q34</f>
        <v>600</v>
      </c>
      <c r="K34" s="13">
        <v>600</v>
      </c>
      <c r="L34" s="13">
        <v>0</v>
      </c>
      <c r="M34" s="13">
        <v>0</v>
      </c>
      <c r="N34" s="13"/>
      <c r="O34" s="13">
        <f>M34+N34</f>
        <v>0</v>
      </c>
      <c r="P34" s="13">
        <v>0</v>
      </c>
      <c r="Q34" s="13">
        <v>0</v>
      </c>
      <c r="R34" s="34"/>
      <c r="S34" s="34"/>
      <c r="T34" s="49"/>
      <c r="U34" s="1"/>
      <c r="V34" s="1"/>
    </row>
    <row r="35" spans="1:22" x14ac:dyDescent="0.25">
      <c r="A35" s="35"/>
      <c r="B35" s="54"/>
      <c r="C35" s="35"/>
      <c r="D35" s="35"/>
      <c r="E35" s="35"/>
      <c r="F35" s="35"/>
      <c r="G35" s="35"/>
      <c r="H35" s="38"/>
      <c r="I35" s="13" t="s">
        <v>14</v>
      </c>
      <c r="J35" s="13">
        <f>K35+L35+O35+P35+Q35</f>
        <v>7453</v>
      </c>
      <c r="K35" s="13">
        <v>7453</v>
      </c>
      <c r="L35" s="13">
        <v>0</v>
      </c>
      <c r="M35" s="13">
        <v>0</v>
      </c>
      <c r="N35" s="13"/>
      <c r="O35" s="13">
        <f>M35+N35</f>
        <v>0</v>
      </c>
      <c r="P35" s="13">
        <v>0</v>
      </c>
      <c r="Q35" s="13">
        <v>0</v>
      </c>
      <c r="R35" s="35"/>
      <c r="S35" s="35"/>
      <c r="T35" s="55"/>
      <c r="U35" s="1"/>
      <c r="V35" s="1"/>
    </row>
    <row r="36" spans="1:22" ht="15" customHeight="1" x14ac:dyDescent="0.25">
      <c r="A36" s="33">
        <v>6</v>
      </c>
      <c r="B36" s="52" t="s">
        <v>26</v>
      </c>
      <c r="C36" s="33" t="s">
        <v>27</v>
      </c>
      <c r="D36" s="33" t="s">
        <v>170</v>
      </c>
      <c r="E36" s="33"/>
      <c r="F36" s="33"/>
      <c r="G36" s="33"/>
      <c r="H36" s="36">
        <v>27300</v>
      </c>
      <c r="I36" s="24" t="s">
        <v>3</v>
      </c>
      <c r="J36" s="24">
        <f>SUM(J37:J40)</f>
        <v>1900</v>
      </c>
      <c r="K36" s="24">
        <f>SUM(K37:K40)</f>
        <v>0</v>
      </c>
      <c r="L36" s="24">
        <f t="shared" ref="L36:Q36" si="3">SUM(L37:L40)</f>
        <v>0</v>
      </c>
      <c r="M36" s="24">
        <f t="shared" si="3"/>
        <v>0</v>
      </c>
      <c r="N36" s="24"/>
      <c r="O36" s="24">
        <f>SUM(O37:O40)</f>
        <v>0</v>
      </c>
      <c r="P36" s="24">
        <f t="shared" si="3"/>
        <v>0</v>
      </c>
      <c r="Q36" s="24">
        <f t="shared" si="3"/>
        <v>1900</v>
      </c>
      <c r="R36" s="33" t="s">
        <v>27</v>
      </c>
      <c r="S36" s="33" t="s">
        <v>23</v>
      </c>
      <c r="T36" s="33"/>
      <c r="U36" s="1"/>
      <c r="V36" s="1"/>
    </row>
    <row r="37" spans="1:22" x14ac:dyDescent="0.25">
      <c r="A37" s="34"/>
      <c r="B37" s="53"/>
      <c r="C37" s="34"/>
      <c r="D37" s="34"/>
      <c r="E37" s="34"/>
      <c r="F37" s="34"/>
      <c r="G37" s="34"/>
      <c r="H37" s="37"/>
      <c r="I37" s="23" t="s">
        <v>12</v>
      </c>
      <c r="J37" s="23">
        <f>K37+L37+O37+P37+Q37</f>
        <v>190</v>
      </c>
      <c r="K37" s="23">
        <v>0</v>
      </c>
      <c r="L37" s="23">
        <v>0</v>
      </c>
      <c r="M37" s="23">
        <v>0</v>
      </c>
      <c r="N37" s="23"/>
      <c r="O37" s="23">
        <f t="shared" ref="O37:O70" si="4">M37+N37</f>
        <v>0</v>
      </c>
      <c r="P37" s="23">
        <v>0</v>
      </c>
      <c r="Q37" s="23">
        <v>190</v>
      </c>
      <c r="R37" s="34"/>
      <c r="S37" s="34"/>
      <c r="T37" s="34"/>
      <c r="U37" s="1"/>
      <c r="V37" s="1"/>
    </row>
    <row r="38" spans="1:22" x14ac:dyDescent="0.25">
      <c r="A38" s="34"/>
      <c r="B38" s="53"/>
      <c r="C38" s="34"/>
      <c r="D38" s="34"/>
      <c r="E38" s="34"/>
      <c r="F38" s="34"/>
      <c r="G38" s="34"/>
      <c r="H38" s="37"/>
      <c r="I38" s="23" t="s">
        <v>11</v>
      </c>
      <c r="J38" s="23">
        <f>K38+L38+O38+P38+Q38</f>
        <v>285</v>
      </c>
      <c r="K38" s="23">
        <v>0</v>
      </c>
      <c r="L38" s="23">
        <v>0</v>
      </c>
      <c r="M38" s="23">
        <v>0</v>
      </c>
      <c r="N38" s="23"/>
      <c r="O38" s="23">
        <f t="shared" si="4"/>
        <v>0</v>
      </c>
      <c r="P38" s="23">
        <v>0</v>
      </c>
      <c r="Q38" s="23">
        <v>285</v>
      </c>
      <c r="R38" s="34"/>
      <c r="S38" s="34"/>
      <c r="T38" s="34"/>
      <c r="U38" s="1"/>
      <c r="V38" s="1"/>
    </row>
    <row r="39" spans="1:22" x14ac:dyDescent="0.25">
      <c r="A39" s="34"/>
      <c r="B39" s="53"/>
      <c r="C39" s="34"/>
      <c r="D39" s="34"/>
      <c r="E39" s="34"/>
      <c r="F39" s="34"/>
      <c r="G39" s="34"/>
      <c r="H39" s="37"/>
      <c r="I39" s="23" t="s">
        <v>196</v>
      </c>
      <c r="J39" s="23">
        <f>K39+L39+O39+P39+Q39</f>
        <v>95</v>
      </c>
      <c r="K39" s="23">
        <v>0</v>
      </c>
      <c r="L39" s="23">
        <v>0</v>
      </c>
      <c r="M39" s="23">
        <v>0</v>
      </c>
      <c r="N39" s="23"/>
      <c r="O39" s="23">
        <f t="shared" si="4"/>
        <v>0</v>
      </c>
      <c r="P39" s="23">
        <v>0</v>
      </c>
      <c r="Q39" s="23">
        <v>95</v>
      </c>
      <c r="R39" s="34"/>
      <c r="S39" s="34"/>
      <c r="T39" s="34"/>
      <c r="U39" s="1"/>
      <c r="V39" s="1"/>
    </row>
    <row r="40" spans="1:22" ht="15" customHeight="1" x14ac:dyDescent="0.25">
      <c r="A40" s="35"/>
      <c r="B40" s="54"/>
      <c r="C40" s="35"/>
      <c r="D40" s="35"/>
      <c r="E40" s="35"/>
      <c r="F40" s="35"/>
      <c r="G40" s="35"/>
      <c r="H40" s="38"/>
      <c r="I40" s="23" t="s">
        <v>14</v>
      </c>
      <c r="J40" s="23">
        <f>K40+L40+O40+P40+Q40</f>
        <v>1330</v>
      </c>
      <c r="K40" s="23">
        <v>0</v>
      </c>
      <c r="L40" s="23">
        <v>0</v>
      </c>
      <c r="M40" s="23">
        <v>0</v>
      </c>
      <c r="N40" s="23"/>
      <c r="O40" s="23">
        <f t="shared" si="4"/>
        <v>0</v>
      </c>
      <c r="P40" s="23">
        <v>0</v>
      </c>
      <c r="Q40" s="23">
        <v>1330</v>
      </c>
      <c r="R40" s="35"/>
      <c r="S40" s="35"/>
      <c r="T40" s="35"/>
      <c r="U40" s="1"/>
      <c r="V40" s="1"/>
    </row>
    <row r="41" spans="1:22" ht="21" customHeight="1" x14ac:dyDescent="0.25">
      <c r="A41" s="33">
        <v>7</v>
      </c>
      <c r="B41" s="52" t="s">
        <v>249</v>
      </c>
      <c r="C41" s="33" t="s">
        <v>28</v>
      </c>
      <c r="D41" s="33" t="s">
        <v>29</v>
      </c>
      <c r="E41" s="33" t="s">
        <v>30</v>
      </c>
      <c r="F41" s="33"/>
      <c r="G41" s="33"/>
      <c r="H41" s="36">
        <v>12418</v>
      </c>
      <c r="I41" s="12" t="s">
        <v>3</v>
      </c>
      <c r="J41" s="12">
        <f>SUM(J42:J45)</f>
        <v>4976</v>
      </c>
      <c r="K41" s="12">
        <f>SUM(K42:K45)</f>
        <v>0</v>
      </c>
      <c r="L41" s="12">
        <f>SUM(L42:L45)</f>
        <v>0</v>
      </c>
      <c r="M41" s="12">
        <f>SUM(M42:M45)</f>
        <v>359</v>
      </c>
      <c r="N41" s="12">
        <f>SUM(N42:N45)</f>
        <v>-359</v>
      </c>
      <c r="O41" s="12">
        <f t="shared" si="4"/>
        <v>0</v>
      </c>
      <c r="P41" s="12">
        <f>SUM(P42:P45)</f>
        <v>4976</v>
      </c>
      <c r="Q41" s="12">
        <f>SUM(Q42:Q45)</f>
        <v>0</v>
      </c>
      <c r="R41" s="33" t="s">
        <v>28</v>
      </c>
      <c r="S41" s="33" t="s">
        <v>177</v>
      </c>
      <c r="T41" s="48" t="s">
        <v>31</v>
      </c>
      <c r="U41" s="1"/>
      <c r="V41" s="1"/>
    </row>
    <row r="42" spans="1:22" x14ac:dyDescent="0.25">
      <c r="A42" s="34"/>
      <c r="B42" s="53"/>
      <c r="C42" s="34"/>
      <c r="D42" s="34"/>
      <c r="E42" s="34"/>
      <c r="F42" s="34"/>
      <c r="G42" s="34"/>
      <c r="H42" s="37"/>
      <c r="I42" s="13" t="s">
        <v>12</v>
      </c>
      <c r="J42" s="13">
        <f>K42+L42+O42+P42+Q42</f>
        <v>524</v>
      </c>
      <c r="K42" s="13">
        <v>0</v>
      </c>
      <c r="L42" s="13">
        <v>0</v>
      </c>
      <c r="M42" s="13">
        <v>0</v>
      </c>
      <c r="N42" s="13"/>
      <c r="O42" s="13">
        <f t="shared" si="4"/>
        <v>0</v>
      </c>
      <c r="P42" s="13">
        <v>524</v>
      </c>
      <c r="Q42" s="13">
        <v>0</v>
      </c>
      <c r="R42" s="34"/>
      <c r="S42" s="34"/>
      <c r="T42" s="49"/>
      <c r="U42" s="1"/>
      <c r="V42" s="1"/>
    </row>
    <row r="43" spans="1:22" x14ac:dyDescent="0.25">
      <c r="A43" s="34"/>
      <c r="B43" s="53"/>
      <c r="C43" s="34"/>
      <c r="D43" s="34"/>
      <c r="E43" s="34"/>
      <c r="F43" s="34"/>
      <c r="G43" s="34"/>
      <c r="H43" s="37"/>
      <c r="I43" s="13" t="s">
        <v>11</v>
      </c>
      <c r="J43" s="13">
        <f>K43+L43+O43+P43+Q43</f>
        <v>786</v>
      </c>
      <c r="K43" s="13">
        <v>0</v>
      </c>
      <c r="L43" s="13">
        <v>0</v>
      </c>
      <c r="M43" s="13">
        <v>0</v>
      </c>
      <c r="N43" s="13"/>
      <c r="O43" s="13">
        <f t="shared" si="4"/>
        <v>0</v>
      </c>
      <c r="P43" s="13">
        <v>786</v>
      </c>
      <c r="Q43" s="13">
        <v>0</v>
      </c>
      <c r="R43" s="34"/>
      <c r="S43" s="34"/>
      <c r="T43" s="49"/>
      <c r="U43" s="1"/>
      <c r="V43" s="1"/>
    </row>
    <row r="44" spans="1:22" x14ac:dyDescent="0.25">
      <c r="A44" s="34"/>
      <c r="B44" s="53"/>
      <c r="C44" s="34"/>
      <c r="D44" s="34"/>
      <c r="E44" s="34"/>
      <c r="F44" s="34"/>
      <c r="G44" s="34"/>
      <c r="H44" s="37"/>
      <c r="I44" s="13" t="s">
        <v>196</v>
      </c>
      <c r="J44" s="13">
        <f>K44+L44+O44+P44+Q44</f>
        <v>0</v>
      </c>
      <c r="K44" s="13">
        <v>0</v>
      </c>
      <c r="L44" s="13">
        <v>0</v>
      </c>
      <c r="M44" s="13">
        <v>359</v>
      </c>
      <c r="N44" s="13">
        <v>-359</v>
      </c>
      <c r="O44" s="13">
        <f t="shared" si="4"/>
        <v>0</v>
      </c>
      <c r="P44" s="13">
        <v>0</v>
      </c>
      <c r="Q44" s="13">
        <v>0</v>
      </c>
      <c r="R44" s="34"/>
      <c r="S44" s="34"/>
      <c r="T44" s="49"/>
      <c r="U44" s="1"/>
      <c r="V44" s="1"/>
    </row>
    <row r="45" spans="1:22" ht="23.25" customHeight="1" x14ac:dyDescent="0.25">
      <c r="A45" s="35"/>
      <c r="B45" s="54"/>
      <c r="C45" s="35"/>
      <c r="D45" s="35"/>
      <c r="E45" s="35"/>
      <c r="F45" s="35"/>
      <c r="G45" s="35"/>
      <c r="H45" s="38"/>
      <c r="I45" s="13" t="s">
        <v>14</v>
      </c>
      <c r="J45" s="13">
        <f>K45+L45+O45+P45+Q45</f>
        <v>3666</v>
      </c>
      <c r="K45" s="13">
        <v>0</v>
      </c>
      <c r="L45" s="13">
        <v>0</v>
      </c>
      <c r="M45" s="13"/>
      <c r="N45" s="13"/>
      <c r="O45" s="13">
        <f t="shared" si="4"/>
        <v>0</v>
      </c>
      <c r="P45" s="13">
        <v>3666</v>
      </c>
      <c r="Q45" s="13">
        <v>0</v>
      </c>
      <c r="R45" s="35"/>
      <c r="S45" s="35"/>
      <c r="T45" s="49"/>
      <c r="U45" s="1"/>
      <c r="V45" s="1"/>
    </row>
    <row r="46" spans="1:22" ht="19.5" customHeight="1" x14ac:dyDescent="0.25">
      <c r="A46" s="33">
        <v>8</v>
      </c>
      <c r="B46" s="59" t="s">
        <v>234</v>
      </c>
      <c r="C46" s="48" t="s">
        <v>163</v>
      </c>
      <c r="D46" s="33" t="s">
        <v>18</v>
      </c>
      <c r="E46" s="33"/>
      <c r="F46" s="33"/>
      <c r="G46" s="33"/>
      <c r="H46" s="36">
        <v>368417</v>
      </c>
      <c r="I46" s="12" t="s">
        <v>3</v>
      </c>
      <c r="J46" s="12">
        <f>SUM(J47:J50)</f>
        <v>106522</v>
      </c>
      <c r="K46" s="12">
        <f>SUM(K47:K50)</f>
        <v>30000</v>
      </c>
      <c r="L46" s="12">
        <f t="shared" ref="L46:Q46" si="5">SUM(L47:L50)</f>
        <v>522</v>
      </c>
      <c r="M46" s="12">
        <f t="shared" si="5"/>
        <v>0</v>
      </c>
      <c r="N46" s="12"/>
      <c r="O46" s="12">
        <f t="shared" si="4"/>
        <v>0</v>
      </c>
      <c r="P46" s="12">
        <f t="shared" si="5"/>
        <v>38000</v>
      </c>
      <c r="Q46" s="12">
        <f t="shared" si="5"/>
        <v>38000</v>
      </c>
      <c r="R46" s="48" t="s">
        <v>163</v>
      </c>
      <c r="S46" s="42" t="s">
        <v>19</v>
      </c>
      <c r="T46" s="48" t="s">
        <v>143</v>
      </c>
      <c r="U46" s="1"/>
      <c r="V46" s="1"/>
    </row>
    <row r="47" spans="1:22" x14ac:dyDescent="0.25">
      <c r="A47" s="34"/>
      <c r="B47" s="60"/>
      <c r="C47" s="49"/>
      <c r="D47" s="34"/>
      <c r="E47" s="34"/>
      <c r="F47" s="34"/>
      <c r="G47" s="34"/>
      <c r="H47" s="37"/>
      <c r="I47" s="13" t="s">
        <v>12</v>
      </c>
      <c r="J47" s="13">
        <f>K47+L47+O47+P47+Q47</f>
        <v>11000</v>
      </c>
      <c r="K47" s="13">
        <v>3000</v>
      </c>
      <c r="L47" s="13">
        <v>0</v>
      </c>
      <c r="M47" s="13">
        <v>0</v>
      </c>
      <c r="N47" s="13"/>
      <c r="O47" s="13">
        <f t="shared" si="4"/>
        <v>0</v>
      </c>
      <c r="P47" s="13">
        <v>4000</v>
      </c>
      <c r="Q47" s="13">
        <v>4000</v>
      </c>
      <c r="R47" s="49"/>
      <c r="S47" s="42"/>
      <c r="T47" s="49"/>
      <c r="U47" s="1"/>
      <c r="V47" s="1"/>
    </row>
    <row r="48" spans="1:22" x14ac:dyDescent="0.25">
      <c r="A48" s="34"/>
      <c r="B48" s="60"/>
      <c r="C48" s="49"/>
      <c r="D48" s="34"/>
      <c r="E48" s="34"/>
      <c r="F48" s="34"/>
      <c r="G48" s="34"/>
      <c r="H48" s="37"/>
      <c r="I48" s="13" t="s">
        <v>11</v>
      </c>
      <c r="J48" s="13">
        <f>K48+L48+O48+P48+Q48</f>
        <v>16500</v>
      </c>
      <c r="K48" s="13">
        <v>4500</v>
      </c>
      <c r="L48" s="13">
        <v>0</v>
      </c>
      <c r="M48" s="13">
        <v>0</v>
      </c>
      <c r="N48" s="13"/>
      <c r="O48" s="13">
        <f t="shared" si="4"/>
        <v>0</v>
      </c>
      <c r="P48" s="13">
        <v>6000</v>
      </c>
      <c r="Q48" s="13">
        <v>6000</v>
      </c>
      <c r="R48" s="49"/>
      <c r="S48" s="42"/>
      <c r="T48" s="49"/>
      <c r="U48" s="1"/>
      <c r="V48" s="1"/>
    </row>
    <row r="49" spans="1:22" x14ac:dyDescent="0.25">
      <c r="A49" s="34"/>
      <c r="B49" s="60"/>
      <c r="C49" s="49"/>
      <c r="D49" s="34"/>
      <c r="E49" s="34"/>
      <c r="F49" s="34"/>
      <c r="G49" s="34"/>
      <c r="H49" s="37"/>
      <c r="I49" s="13" t="s">
        <v>196</v>
      </c>
      <c r="J49" s="13">
        <f>K49+L49+O49+P49+Q49</f>
        <v>2022</v>
      </c>
      <c r="K49" s="13">
        <v>1500</v>
      </c>
      <c r="L49" s="13">
        <v>522</v>
      </c>
      <c r="M49" s="13">
        <v>0</v>
      </c>
      <c r="N49" s="13"/>
      <c r="O49" s="13">
        <f t="shared" si="4"/>
        <v>0</v>
      </c>
      <c r="P49" s="13">
        <v>0</v>
      </c>
      <c r="Q49" s="13">
        <v>0</v>
      </c>
      <c r="R49" s="49"/>
      <c r="S49" s="42"/>
      <c r="T49" s="49"/>
      <c r="U49" s="1"/>
      <c r="V49" s="1"/>
    </row>
    <row r="50" spans="1:22" ht="59.25" customHeight="1" x14ac:dyDescent="0.25">
      <c r="A50" s="35"/>
      <c r="B50" s="61"/>
      <c r="C50" s="55"/>
      <c r="D50" s="35"/>
      <c r="E50" s="35"/>
      <c r="F50" s="35"/>
      <c r="G50" s="35"/>
      <c r="H50" s="38"/>
      <c r="I50" s="13" t="s">
        <v>14</v>
      </c>
      <c r="J50" s="13">
        <f>K50+L50+O50+P50+Q50</f>
        <v>77000</v>
      </c>
      <c r="K50" s="13">
        <v>21000</v>
      </c>
      <c r="L50" s="13">
        <v>0</v>
      </c>
      <c r="M50" s="13">
        <v>0</v>
      </c>
      <c r="N50" s="13"/>
      <c r="O50" s="13">
        <f t="shared" si="4"/>
        <v>0</v>
      </c>
      <c r="P50" s="13">
        <v>28000</v>
      </c>
      <c r="Q50" s="13">
        <v>28000</v>
      </c>
      <c r="R50" s="55"/>
      <c r="S50" s="42"/>
      <c r="T50" s="55"/>
      <c r="U50" s="1"/>
      <c r="V50" s="1"/>
    </row>
    <row r="51" spans="1:22" ht="15" customHeight="1" x14ac:dyDescent="0.25">
      <c r="A51" s="33">
        <v>9</v>
      </c>
      <c r="B51" s="63" t="s">
        <v>32</v>
      </c>
      <c r="C51" s="48" t="s">
        <v>161</v>
      </c>
      <c r="D51" s="33" t="s">
        <v>170</v>
      </c>
      <c r="E51" s="33"/>
      <c r="F51" s="33"/>
      <c r="G51" s="33"/>
      <c r="H51" s="36">
        <v>35000</v>
      </c>
      <c r="I51" s="12" t="s">
        <v>3</v>
      </c>
      <c r="J51" s="12">
        <f>SUM(J52:J55)</f>
        <v>10361</v>
      </c>
      <c r="K51" s="12">
        <f>SUM(K52:K55)</f>
        <v>0</v>
      </c>
      <c r="L51" s="12">
        <f t="shared" ref="L51:Q51" si="6">SUM(L52:L55)</f>
        <v>0</v>
      </c>
      <c r="M51" s="12">
        <f t="shared" si="6"/>
        <v>0</v>
      </c>
      <c r="N51" s="12"/>
      <c r="O51" s="12">
        <f t="shared" si="4"/>
        <v>0</v>
      </c>
      <c r="P51" s="12">
        <f t="shared" si="6"/>
        <v>0</v>
      </c>
      <c r="Q51" s="12">
        <f t="shared" si="6"/>
        <v>10361</v>
      </c>
      <c r="R51" s="48" t="s">
        <v>161</v>
      </c>
      <c r="S51" s="33" t="s">
        <v>177</v>
      </c>
      <c r="T51" s="48" t="s">
        <v>33</v>
      </c>
      <c r="U51" s="1"/>
      <c r="V51" s="1"/>
    </row>
    <row r="52" spans="1:22" x14ac:dyDescent="0.25">
      <c r="A52" s="34"/>
      <c r="B52" s="64"/>
      <c r="C52" s="49"/>
      <c r="D52" s="34"/>
      <c r="E52" s="34"/>
      <c r="F52" s="34"/>
      <c r="G52" s="34"/>
      <c r="H52" s="37"/>
      <c r="I52" s="13" t="s">
        <v>12</v>
      </c>
      <c r="J52" s="13">
        <f>K52+L52+O52+P52+Q52</f>
        <v>750</v>
      </c>
      <c r="K52" s="13">
        <v>0</v>
      </c>
      <c r="L52" s="13">
        <v>0</v>
      </c>
      <c r="M52" s="13">
        <v>0</v>
      </c>
      <c r="N52" s="13"/>
      <c r="O52" s="13">
        <f t="shared" si="4"/>
        <v>0</v>
      </c>
      <c r="P52" s="13">
        <v>0</v>
      </c>
      <c r="Q52" s="13">
        <v>750</v>
      </c>
      <c r="R52" s="49"/>
      <c r="S52" s="34"/>
      <c r="T52" s="49"/>
      <c r="U52" s="1"/>
      <c r="V52" s="1"/>
    </row>
    <row r="53" spans="1:22" x14ac:dyDescent="0.25">
      <c r="A53" s="34"/>
      <c r="B53" s="64"/>
      <c r="C53" s="49"/>
      <c r="D53" s="34"/>
      <c r="E53" s="34"/>
      <c r="F53" s="34"/>
      <c r="G53" s="34"/>
      <c r="H53" s="37"/>
      <c r="I53" s="13" t="s">
        <v>11</v>
      </c>
      <c r="J53" s="13">
        <f>K53+L53+O53+P53+Q53</f>
        <v>1125</v>
      </c>
      <c r="K53" s="13">
        <v>0</v>
      </c>
      <c r="L53" s="13">
        <v>0</v>
      </c>
      <c r="M53" s="13">
        <v>0</v>
      </c>
      <c r="N53" s="13"/>
      <c r="O53" s="13">
        <f t="shared" si="4"/>
        <v>0</v>
      </c>
      <c r="P53" s="13">
        <v>0</v>
      </c>
      <c r="Q53" s="13">
        <v>1125</v>
      </c>
      <c r="R53" s="49"/>
      <c r="S53" s="34"/>
      <c r="T53" s="49"/>
      <c r="U53" s="1"/>
      <c r="V53" s="1"/>
    </row>
    <row r="54" spans="1:22" x14ac:dyDescent="0.25">
      <c r="A54" s="34"/>
      <c r="B54" s="64"/>
      <c r="C54" s="49"/>
      <c r="D54" s="34"/>
      <c r="E54" s="34"/>
      <c r="F54" s="34"/>
      <c r="G54" s="34"/>
      <c r="H54" s="37"/>
      <c r="I54" s="13" t="s">
        <v>196</v>
      </c>
      <c r="J54" s="13">
        <f>K54+L54+O54+P54+Q54</f>
        <v>3236</v>
      </c>
      <c r="K54" s="13">
        <v>0</v>
      </c>
      <c r="L54" s="13">
        <v>0</v>
      </c>
      <c r="M54" s="13">
        <v>0</v>
      </c>
      <c r="N54" s="13"/>
      <c r="O54" s="13">
        <f t="shared" si="4"/>
        <v>0</v>
      </c>
      <c r="P54" s="13">
        <v>0</v>
      </c>
      <c r="Q54" s="13">
        <v>3236</v>
      </c>
      <c r="R54" s="49"/>
      <c r="S54" s="34"/>
      <c r="T54" s="49"/>
      <c r="U54" s="1"/>
      <c r="V54" s="1"/>
    </row>
    <row r="55" spans="1:22" ht="69" customHeight="1" x14ac:dyDescent="0.25">
      <c r="A55" s="35"/>
      <c r="B55" s="65"/>
      <c r="C55" s="55"/>
      <c r="D55" s="35"/>
      <c r="E55" s="35"/>
      <c r="F55" s="35"/>
      <c r="G55" s="35"/>
      <c r="H55" s="38"/>
      <c r="I55" s="13" t="s">
        <v>14</v>
      </c>
      <c r="J55" s="13">
        <f>K55+L55+O55+P55+Q55</f>
        <v>5250</v>
      </c>
      <c r="K55" s="13">
        <v>0</v>
      </c>
      <c r="L55" s="13">
        <v>0</v>
      </c>
      <c r="M55" s="13">
        <v>0</v>
      </c>
      <c r="N55" s="13"/>
      <c r="O55" s="13">
        <f t="shared" si="4"/>
        <v>0</v>
      </c>
      <c r="P55" s="13">
        <v>0</v>
      </c>
      <c r="Q55" s="13">
        <v>5250</v>
      </c>
      <c r="R55" s="55"/>
      <c r="S55" s="35"/>
      <c r="T55" s="55"/>
      <c r="U55" s="1"/>
      <c r="V55" s="1"/>
    </row>
    <row r="56" spans="1:22" ht="14.25" customHeight="1" x14ac:dyDescent="0.25">
      <c r="A56" s="33">
        <v>10</v>
      </c>
      <c r="B56" s="63" t="s">
        <v>34</v>
      </c>
      <c r="C56" s="48" t="s">
        <v>35</v>
      </c>
      <c r="D56" s="33" t="s">
        <v>170</v>
      </c>
      <c r="E56" s="33"/>
      <c r="F56" s="33"/>
      <c r="G56" s="33"/>
      <c r="H56" s="36">
        <v>49104</v>
      </c>
      <c r="I56" s="12" t="s">
        <v>3</v>
      </c>
      <c r="J56" s="12">
        <f>SUM(J57:J60)</f>
        <v>11662</v>
      </c>
      <c r="K56" s="12">
        <f t="shared" ref="K56:Q56" si="7">SUM(K57:K60)</f>
        <v>0</v>
      </c>
      <c r="L56" s="12">
        <f t="shared" si="7"/>
        <v>0</v>
      </c>
      <c r="M56" s="12">
        <f t="shared" si="7"/>
        <v>0</v>
      </c>
      <c r="N56" s="12"/>
      <c r="O56" s="12">
        <f t="shared" si="4"/>
        <v>0</v>
      </c>
      <c r="P56" s="12">
        <f t="shared" si="7"/>
        <v>0</v>
      </c>
      <c r="Q56" s="12">
        <f t="shared" si="7"/>
        <v>11662</v>
      </c>
      <c r="R56" s="48" t="s">
        <v>35</v>
      </c>
      <c r="S56" s="33" t="s">
        <v>177</v>
      </c>
      <c r="T56" s="48" t="s">
        <v>36</v>
      </c>
      <c r="U56" s="1"/>
      <c r="V56" s="1"/>
    </row>
    <row r="57" spans="1:22" ht="13.5" customHeight="1" x14ac:dyDescent="0.25">
      <c r="A57" s="34"/>
      <c r="B57" s="64"/>
      <c r="C57" s="49"/>
      <c r="D57" s="34"/>
      <c r="E57" s="34"/>
      <c r="F57" s="34"/>
      <c r="G57" s="34"/>
      <c r="H57" s="37"/>
      <c r="I57" s="13" t="s">
        <v>12</v>
      </c>
      <c r="J57" s="13">
        <f>K57+L57+O57+P57+Q57</f>
        <v>1228</v>
      </c>
      <c r="K57" s="13">
        <v>0</v>
      </c>
      <c r="L57" s="13">
        <v>0</v>
      </c>
      <c r="M57" s="13">
        <v>0</v>
      </c>
      <c r="N57" s="13"/>
      <c r="O57" s="13">
        <f t="shared" si="4"/>
        <v>0</v>
      </c>
      <c r="P57" s="13">
        <v>0</v>
      </c>
      <c r="Q57" s="13">
        <v>1228</v>
      </c>
      <c r="R57" s="49"/>
      <c r="S57" s="34"/>
      <c r="T57" s="49"/>
      <c r="U57" s="1"/>
      <c r="V57" s="1"/>
    </row>
    <row r="58" spans="1:22" x14ac:dyDescent="0.25">
      <c r="A58" s="34"/>
      <c r="B58" s="64"/>
      <c r="C58" s="49"/>
      <c r="D58" s="34"/>
      <c r="E58" s="34"/>
      <c r="F58" s="34"/>
      <c r="G58" s="34"/>
      <c r="H58" s="37"/>
      <c r="I58" s="13" t="s">
        <v>11</v>
      </c>
      <c r="J58" s="13">
        <f>K58+L58+O58+P58+Q58</f>
        <v>1841</v>
      </c>
      <c r="K58" s="13">
        <v>0</v>
      </c>
      <c r="L58" s="13">
        <v>0</v>
      </c>
      <c r="M58" s="13">
        <v>0</v>
      </c>
      <c r="N58" s="13"/>
      <c r="O58" s="13">
        <f t="shared" si="4"/>
        <v>0</v>
      </c>
      <c r="P58" s="13">
        <v>0</v>
      </c>
      <c r="Q58" s="13">
        <v>1841</v>
      </c>
      <c r="R58" s="49"/>
      <c r="S58" s="34"/>
      <c r="T58" s="49"/>
      <c r="U58" s="1"/>
      <c r="V58" s="1"/>
    </row>
    <row r="59" spans="1:22" x14ac:dyDescent="0.25">
      <c r="A59" s="34"/>
      <c r="B59" s="64"/>
      <c r="C59" s="49"/>
      <c r="D59" s="34"/>
      <c r="E59" s="34"/>
      <c r="F59" s="34"/>
      <c r="G59" s="34"/>
      <c r="H59" s="37"/>
      <c r="I59" s="13" t="s">
        <v>196</v>
      </c>
      <c r="J59" s="13">
        <f>K59+L59+O59+P59+Q59</f>
        <v>0</v>
      </c>
      <c r="K59" s="13">
        <v>0</v>
      </c>
      <c r="L59" s="13">
        <v>0</v>
      </c>
      <c r="M59" s="13">
        <v>0</v>
      </c>
      <c r="N59" s="13"/>
      <c r="O59" s="13">
        <f t="shared" si="4"/>
        <v>0</v>
      </c>
      <c r="P59" s="13">
        <v>0</v>
      </c>
      <c r="Q59" s="13"/>
      <c r="R59" s="49"/>
      <c r="S59" s="34"/>
      <c r="T59" s="49"/>
      <c r="U59" s="1"/>
      <c r="V59" s="1"/>
    </row>
    <row r="60" spans="1:22" ht="44.25" customHeight="1" x14ac:dyDescent="0.25">
      <c r="A60" s="35"/>
      <c r="B60" s="65"/>
      <c r="C60" s="55"/>
      <c r="D60" s="35"/>
      <c r="E60" s="35"/>
      <c r="F60" s="35"/>
      <c r="G60" s="35"/>
      <c r="H60" s="38"/>
      <c r="I60" s="13" t="s">
        <v>14</v>
      </c>
      <c r="J60" s="13">
        <f>K60+L60+O60+P60+Q60</f>
        <v>8593</v>
      </c>
      <c r="K60" s="13">
        <v>0</v>
      </c>
      <c r="L60" s="13">
        <v>0</v>
      </c>
      <c r="M60" s="13">
        <v>0</v>
      </c>
      <c r="N60" s="13"/>
      <c r="O60" s="13">
        <f t="shared" si="4"/>
        <v>0</v>
      </c>
      <c r="P60" s="13">
        <v>0</v>
      </c>
      <c r="Q60" s="13">
        <v>8593</v>
      </c>
      <c r="R60" s="55"/>
      <c r="S60" s="35"/>
      <c r="T60" s="55"/>
      <c r="U60" s="1"/>
      <c r="V60" s="1"/>
    </row>
    <row r="61" spans="1:22" ht="48.75" customHeight="1" x14ac:dyDescent="0.25">
      <c r="A61" s="33">
        <v>11</v>
      </c>
      <c r="B61" s="59" t="s">
        <v>187</v>
      </c>
      <c r="C61" s="48" t="s">
        <v>37</v>
      </c>
      <c r="D61" s="33" t="s">
        <v>18</v>
      </c>
      <c r="E61" s="33"/>
      <c r="F61" s="33"/>
      <c r="G61" s="33"/>
      <c r="H61" s="36">
        <v>22387</v>
      </c>
      <c r="I61" s="12" t="s">
        <v>3</v>
      </c>
      <c r="J61" s="12">
        <f>SUM(J62:J65)</f>
        <v>5458</v>
      </c>
      <c r="K61" s="12">
        <f t="shared" ref="K61:Q61" si="8">SUM(K62:K65)</f>
        <v>0</v>
      </c>
      <c r="L61" s="12">
        <f t="shared" si="8"/>
        <v>0</v>
      </c>
      <c r="M61" s="12">
        <f t="shared" si="8"/>
        <v>140</v>
      </c>
      <c r="N61" s="12">
        <f t="shared" si="8"/>
        <v>-140</v>
      </c>
      <c r="O61" s="12">
        <f t="shared" si="4"/>
        <v>0</v>
      </c>
      <c r="P61" s="12">
        <f t="shared" si="8"/>
        <v>2659</v>
      </c>
      <c r="Q61" s="12">
        <f t="shared" si="8"/>
        <v>2799</v>
      </c>
      <c r="R61" s="48" t="s">
        <v>37</v>
      </c>
      <c r="S61" s="33" t="s">
        <v>177</v>
      </c>
      <c r="T61" s="48" t="s">
        <v>212</v>
      </c>
      <c r="U61" s="1"/>
      <c r="V61" s="1"/>
    </row>
    <row r="62" spans="1:22" ht="29.25" customHeight="1" x14ac:dyDescent="0.25">
      <c r="A62" s="34"/>
      <c r="B62" s="60"/>
      <c r="C62" s="49"/>
      <c r="D62" s="34"/>
      <c r="E62" s="34"/>
      <c r="F62" s="34"/>
      <c r="G62" s="34"/>
      <c r="H62" s="37"/>
      <c r="I62" s="13" t="s">
        <v>12</v>
      </c>
      <c r="J62" s="13">
        <f>K62+L62+O62+P62+Q62</f>
        <v>560</v>
      </c>
      <c r="K62" s="13">
        <v>0</v>
      </c>
      <c r="L62" s="13">
        <v>0</v>
      </c>
      <c r="M62" s="13">
        <v>0</v>
      </c>
      <c r="N62" s="13"/>
      <c r="O62" s="13">
        <f t="shared" si="4"/>
        <v>0</v>
      </c>
      <c r="P62" s="13">
        <v>280</v>
      </c>
      <c r="Q62" s="13">
        <v>280</v>
      </c>
      <c r="R62" s="49"/>
      <c r="S62" s="34"/>
      <c r="T62" s="49"/>
      <c r="U62" s="1"/>
      <c r="V62" s="1"/>
    </row>
    <row r="63" spans="1:22" x14ac:dyDescent="0.25">
      <c r="A63" s="34"/>
      <c r="B63" s="60"/>
      <c r="C63" s="49"/>
      <c r="D63" s="34"/>
      <c r="E63" s="34"/>
      <c r="F63" s="34"/>
      <c r="G63" s="34"/>
      <c r="H63" s="37"/>
      <c r="I63" s="13" t="s">
        <v>11</v>
      </c>
      <c r="J63" s="13">
        <f>K63+L63+O63+P63+Q63</f>
        <v>840</v>
      </c>
      <c r="K63" s="13">
        <v>0</v>
      </c>
      <c r="L63" s="13">
        <v>0</v>
      </c>
      <c r="M63" s="13">
        <v>0</v>
      </c>
      <c r="N63" s="13"/>
      <c r="O63" s="13">
        <f t="shared" si="4"/>
        <v>0</v>
      </c>
      <c r="P63" s="13">
        <v>420</v>
      </c>
      <c r="Q63" s="13">
        <v>420</v>
      </c>
      <c r="R63" s="49"/>
      <c r="S63" s="34"/>
      <c r="T63" s="49"/>
      <c r="U63" s="1"/>
      <c r="V63" s="1"/>
    </row>
    <row r="64" spans="1:22" x14ac:dyDescent="0.25">
      <c r="A64" s="34"/>
      <c r="B64" s="60"/>
      <c r="C64" s="49"/>
      <c r="D64" s="34"/>
      <c r="E64" s="34"/>
      <c r="F64" s="34"/>
      <c r="G64" s="34"/>
      <c r="H64" s="37"/>
      <c r="I64" s="13" t="s">
        <v>196</v>
      </c>
      <c r="J64" s="13">
        <f>K64+L64+O64+P64+Q64</f>
        <v>140</v>
      </c>
      <c r="K64" s="13">
        <v>0</v>
      </c>
      <c r="L64" s="13">
        <v>0</v>
      </c>
      <c r="M64" s="13">
        <v>140</v>
      </c>
      <c r="N64" s="13">
        <v>-140</v>
      </c>
      <c r="O64" s="13">
        <f t="shared" si="4"/>
        <v>0</v>
      </c>
      <c r="P64" s="13">
        <v>0</v>
      </c>
      <c r="Q64" s="13">
        <v>140</v>
      </c>
      <c r="R64" s="49"/>
      <c r="S64" s="34"/>
      <c r="T64" s="49"/>
      <c r="U64" s="1"/>
      <c r="V64" s="1"/>
    </row>
    <row r="65" spans="1:22" ht="38.25" customHeight="1" x14ac:dyDescent="0.25">
      <c r="A65" s="35"/>
      <c r="B65" s="61"/>
      <c r="C65" s="55"/>
      <c r="D65" s="35"/>
      <c r="E65" s="35"/>
      <c r="F65" s="35"/>
      <c r="G65" s="35"/>
      <c r="H65" s="38"/>
      <c r="I65" s="13" t="s">
        <v>14</v>
      </c>
      <c r="J65" s="13">
        <f>K65+L65+O65+P65+Q65</f>
        <v>3918</v>
      </c>
      <c r="K65" s="13">
        <v>0</v>
      </c>
      <c r="L65" s="13">
        <v>0</v>
      </c>
      <c r="M65" s="13">
        <v>0</v>
      </c>
      <c r="N65" s="13"/>
      <c r="O65" s="13">
        <f t="shared" si="4"/>
        <v>0</v>
      </c>
      <c r="P65" s="13">
        <v>1959</v>
      </c>
      <c r="Q65" s="13">
        <v>1959</v>
      </c>
      <c r="R65" s="55"/>
      <c r="S65" s="35"/>
      <c r="T65" s="55"/>
      <c r="U65" s="1"/>
      <c r="V65" s="1"/>
    </row>
    <row r="66" spans="1:22" ht="15" customHeight="1" x14ac:dyDescent="0.25">
      <c r="A66" s="33">
        <v>12</v>
      </c>
      <c r="B66" s="52" t="s">
        <v>157</v>
      </c>
      <c r="C66" s="48" t="s">
        <v>162</v>
      </c>
      <c r="D66" s="33" t="s">
        <v>112</v>
      </c>
      <c r="E66" s="33"/>
      <c r="F66" s="33"/>
      <c r="G66" s="33"/>
      <c r="H66" s="36">
        <v>9737</v>
      </c>
      <c r="I66" s="12" t="s">
        <v>3</v>
      </c>
      <c r="J66" s="12">
        <f>SUM(J67:J70)</f>
        <v>7471</v>
      </c>
      <c r="K66" s="12">
        <f t="shared" ref="K66:Q66" si="9">SUM(K67:K70)</f>
        <v>6501</v>
      </c>
      <c r="L66" s="12">
        <f t="shared" si="9"/>
        <v>970</v>
      </c>
      <c r="M66" s="12">
        <f t="shared" si="9"/>
        <v>4852</v>
      </c>
      <c r="N66" s="12">
        <f t="shared" si="9"/>
        <v>-4852</v>
      </c>
      <c r="O66" s="12">
        <f t="shared" si="4"/>
        <v>0</v>
      </c>
      <c r="P66" s="12">
        <f t="shared" si="9"/>
        <v>0</v>
      </c>
      <c r="Q66" s="12">
        <f t="shared" si="9"/>
        <v>0</v>
      </c>
      <c r="R66" s="48" t="s">
        <v>162</v>
      </c>
      <c r="S66" s="33" t="s">
        <v>177</v>
      </c>
      <c r="T66" s="45" t="s">
        <v>150</v>
      </c>
      <c r="U66" s="1"/>
      <c r="V66" s="1"/>
    </row>
    <row r="67" spans="1:22" x14ac:dyDescent="0.25">
      <c r="A67" s="34"/>
      <c r="B67" s="53"/>
      <c r="C67" s="49"/>
      <c r="D67" s="34"/>
      <c r="E67" s="34"/>
      <c r="F67" s="34"/>
      <c r="G67" s="34"/>
      <c r="H67" s="37"/>
      <c r="I67" s="13" t="s">
        <v>12</v>
      </c>
      <c r="J67" s="13">
        <f>K67+L67+O67+P67+Q67</f>
        <v>650</v>
      </c>
      <c r="K67" s="13">
        <v>650</v>
      </c>
      <c r="L67" s="13">
        <v>0</v>
      </c>
      <c r="M67" s="13">
        <v>0</v>
      </c>
      <c r="N67" s="13"/>
      <c r="O67" s="13">
        <f t="shared" si="4"/>
        <v>0</v>
      </c>
      <c r="P67" s="13">
        <v>0</v>
      </c>
      <c r="Q67" s="13">
        <v>0</v>
      </c>
      <c r="R67" s="49"/>
      <c r="S67" s="34"/>
      <c r="T67" s="45"/>
      <c r="U67" s="1"/>
      <c r="V67" s="1"/>
    </row>
    <row r="68" spans="1:22" x14ac:dyDescent="0.25">
      <c r="A68" s="34"/>
      <c r="B68" s="53"/>
      <c r="C68" s="49"/>
      <c r="D68" s="34"/>
      <c r="E68" s="34"/>
      <c r="F68" s="34"/>
      <c r="G68" s="34"/>
      <c r="H68" s="37"/>
      <c r="I68" s="13" t="s">
        <v>11</v>
      </c>
      <c r="J68" s="13">
        <f>K68+L68+O68+P68+Q68</f>
        <v>975</v>
      </c>
      <c r="K68" s="13">
        <v>975</v>
      </c>
      <c r="L68" s="13">
        <v>0</v>
      </c>
      <c r="M68" s="13">
        <v>0</v>
      </c>
      <c r="N68" s="13"/>
      <c r="O68" s="13">
        <f t="shared" si="4"/>
        <v>0</v>
      </c>
      <c r="P68" s="13">
        <v>0</v>
      </c>
      <c r="Q68" s="13">
        <v>0</v>
      </c>
      <c r="R68" s="49"/>
      <c r="S68" s="34"/>
      <c r="T68" s="45"/>
      <c r="U68" s="1"/>
      <c r="V68" s="1"/>
    </row>
    <row r="69" spans="1:22" x14ac:dyDescent="0.25">
      <c r="A69" s="34"/>
      <c r="B69" s="53"/>
      <c r="C69" s="49"/>
      <c r="D69" s="34"/>
      <c r="E69" s="34"/>
      <c r="F69" s="34"/>
      <c r="G69" s="34"/>
      <c r="H69" s="37"/>
      <c r="I69" s="13" t="s">
        <v>196</v>
      </c>
      <c r="J69" s="13">
        <f>K69+L69+O69+P69+Q69</f>
        <v>1295</v>
      </c>
      <c r="K69" s="13">
        <v>325</v>
      </c>
      <c r="L69" s="13">
        <v>970</v>
      </c>
      <c r="M69" s="13">
        <v>4852</v>
      </c>
      <c r="N69" s="13">
        <v>-4852</v>
      </c>
      <c r="O69" s="13">
        <f t="shared" si="4"/>
        <v>0</v>
      </c>
      <c r="P69" s="13">
        <v>0</v>
      </c>
      <c r="Q69" s="13">
        <v>0</v>
      </c>
      <c r="R69" s="49"/>
      <c r="S69" s="34"/>
      <c r="T69" s="45"/>
      <c r="U69" s="1"/>
      <c r="V69" s="1"/>
    </row>
    <row r="70" spans="1:22" ht="54" customHeight="1" x14ac:dyDescent="0.25">
      <c r="A70" s="35"/>
      <c r="B70" s="54"/>
      <c r="C70" s="55"/>
      <c r="D70" s="35"/>
      <c r="E70" s="35"/>
      <c r="F70" s="35"/>
      <c r="G70" s="35"/>
      <c r="H70" s="38"/>
      <c r="I70" s="13" t="s">
        <v>14</v>
      </c>
      <c r="J70" s="13">
        <f>K70+L70+O70+P70+Q70</f>
        <v>4551</v>
      </c>
      <c r="K70" s="13">
        <v>4551</v>
      </c>
      <c r="L70" s="13">
        <v>0</v>
      </c>
      <c r="M70" s="13"/>
      <c r="N70" s="13"/>
      <c r="O70" s="13">
        <f t="shared" si="4"/>
        <v>0</v>
      </c>
      <c r="P70" s="13">
        <v>0</v>
      </c>
      <c r="Q70" s="13">
        <v>0</v>
      </c>
      <c r="R70" s="55"/>
      <c r="S70" s="35"/>
      <c r="T70" s="45"/>
      <c r="U70" s="1"/>
      <c r="V70" s="1"/>
    </row>
    <row r="71" spans="1:22" ht="24" customHeight="1" x14ac:dyDescent="0.25">
      <c r="A71" s="33">
        <v>13</v>
      </c>
      <c r="B71" s="52" t="s">
        <v>281</v>
      </c>
      <c r="C71" s="48" t="s">
        <v>151</v>
      </c>
      <c r="D71" s="33" t="s">
        <v>112</v>
      </c>
      <c r="E71" s="33"/>
      <c r="F71" s="33"/>
      <c r="G71" s="33"/>
      <c r="H71" s="36">
        <v>21381</v>
      </c>
      <c r="I71" s="12" t="s">
        <v>3</v>
      </c>
      <c r="J71" s="9">
        <f>SUM(J72:J75)</f>
        <v>2214.1657799999998</v>
      </c>
      <c r="K71" s="12">
        <f t="shared" ref="K71:Q71" si="10">SUM(K72:K75)</f>
        <v>0</v>
      </c>
      <c r="L71" s="12">
        <f t="shared" si="10"/>
        <v>1840</v>
      </c>
      <c r="M71" s="12">
        <f t="shared" si="10"/>
        <v>0</v>
      </c>
      <c r="N71" s="9">
        <f t="shared" si="10"/>
        <v>374.16577999999998</v>
      </c>
      <c r="O71" s="9">
        <f t="shared" ref="O71:O86" si="11">M71+N71</f>
        <v>374.16577999999998</v>
      </c>
      <c r="P71" s="12">
        <f t="shared" si="10"/>
        <v>0</v>
      </c>
      <c r="Q71" s="12">
        <f t="shared" si="10"/>
        <v>0</v>
      </c>
      <c r="R71" s="48" t="s">
        <v>151</v>
      </c>
      <c r="S71" s="33" t="s">
        <v>177</v>
      </c>
      <c r="T71" s="45" t="s">
        <v>213</v>
      </c>
      <c r="U71" s="1"/>
      <c r="V71" s="1"/>
    </row>
    <row r="72" spans="1:22" x14ac:dyDescent="0.25">
      <c r="A72" s="34"/>
      <c r="B72" s="53"/>
      <c r="C72" s="49"/>
      <c r="D72" s="34"/>
      <c r="E72" s="34"/>
      <c r="F72" s="34"/>
      <c r="G72" s="34"/>
      <c r="H72" s="37"/>
      <c r="I72" s="13" t="s">
        <v>12</v>
      </c>
      <c r="J72" s="10">
        <f>K72+L72+O72+P72+Q72</f>
        <v>0</v>
      </c>
      <c r="K72" s="13">
        <v>0</v>
      </c>
      <c r="L72" s="13">
        <v>0</v>
      </c>
      <c r="M72" s="13">
        <v>0</v>
      </c>
      <c r="N72" s="10"/>
      <c r="O72" s="10">
        <f t="shared" si="11"/>
        <v>0</v>
      </c>
      <c r="P72" s="13">
        <v>0</v>
      </c>
      <c r="Q72" s="13">
        <v>0</v>
      </c>
      <c r="R72" s="49"/>
      <c r="S72" s="34"/>
      <c r="T72" s="45"/>
      <c r="U72" s="1"/>
      <c r="V72" s="1"/>
    </row>
    <row r="73" spans="1:22" x14ac:dyDescent="0.25">
      <c r="A73" s="34"/>
      <c r="B73" s="53"/>
      <c r="C73" s="49"/>
      <c r="D73" s="34"/>
      <c r="E73" s="34"/>
      <c r="F73" s="34"/>
      <c r="G73" s="34"/>
      <c r="H73" s="37"/>
      <c r="I73" s="13" t="s">
        <v>11</v>
      </c>
      <c r="J73" s="10">
        <f>K73+L73+O73+P73+Q73</f>
        <v>0</v>
      </c>
      <c r="K73" s="13">
        <v>0</v>
      </c>
      <c r="L73" s="13">
        <v>0</v>
      </c>
      <c r="M73" s="13">
        <v>0</v>
      </c>
      <c r="N73" s="10"/>
      <c r="O73" s="10">
        <f t="shared" si="11"/>
        <v>0</v>
      </c>
      <c r="P73" s="13">
        <v>0</v>
      </c>
      <c r="Q73" s="13">
        <v>0</v>
      </c>
      <c r="R73" s="49"/>
      <c r="S73" s="34"/>
      <c r="T73" s="45"/>
      <c r="U73" s="1"/>
      <c r="V73" s="1"/>
    </row>
    <row r="74" spans="1:22" x14ac:dyDescent="0.25">
      <c r="A74" s="34"/>
      <c r="B74" s="53"/>
      <c r="C74" s="49"/>
      <c r="D74" s="34"/>
      <c r="E74" s="34"/>
      <c r="F74" s="34"/>
      <c r="G74" s="34"/>
      <c r="H74" s="37"/>
      <c r="I74" s="13" t="s">
        <v>196</v>
      </c>
      <c r="J74" s="10">
        <f>K74+L74+O74+P74+Q74</f>
        <v>2214.1657799999998</v>
      </c>
      <c r="K74" s="13">
        <v>0</v>
      </c>
      <c r="L74" s="13">
        <v>1840</v>
      </c>
      <c r="M74" s="13">
        <v>0</v>
      </c>
      <c r="N74" s="10">
        <v>374.16577999999998</v>
      </c>
      <c r="O74" s="10">
        <f t="shared" si="11"/>
        <v>374.16577999999998</v>
      </c>
      <c r="P74" s="13">
        <v>0</v>
      </c>
      <c r="Q74" s="13">
        <v>0</v>
      </c>
      <c r="R74" s="49"/>
      <c r="S74" s="34"/>
      <c r="T74" s="45"/>
      <c r="U74" s="1"/>
      <c r="V74" s="1"/>
    </row>
    <row r="75" spans="1:22" ht="49.5" customHeight="1" x14ac:dyDescent="0.25">
      <c r="A75" s="35"/>
      <c r="B75" s="54"/>
      <c r="C75" s="55"/>
      <c r="D75" s="35"/>
      <c r="E75" s="35"/>
      <c r="F75" s="35"/>
      <c r="G75" s="35"/>
      <c r="H75" s="38"/>
      <c r="I75" s="13" t="s">
        <v>14</v>
      </c>
      <c r="J75" s="13">
        <f>K75+L75+O75+P75+Q75</f>
        <v>0</v>
      </c>
      <c r="K75" s="13">
        <v>0</v>
      </c>
      <c r="L75" s="13">
        <v>0</v>
      </c>
      <c r="M75" s="13">
        <v>0</v>
      </c>
      <c r="N75" s="13"/>
      <c r="O75" s="10">
        <f t="shared" si="11"/>
        <v>0</v>
      </c>
      <c r="P75" s="13">
        <v>0</v>
      </c>
      <c r="Q75" s="13">
        <v>0</v>
      </c>
      <c r="R75" s="55"/>
      <c r="S75" s="35"/>
      <c r="T75" s="45"/>
      <c r="U75" s="1"/>
      <c r="V75" s="1"/>
    </row>
    <row r="76" spans="1:22" ht="15" customHeight="1" x14ac:dyDescent="0.25">
      <c r="A76" s="33">
        <v>14</v>
      </c>
      <c r="B76" s="52" t="s">
        <v>175</v>
      </c>
      <c r="C76" s="48" t="s">
        <v>136</v>
      </c>
      <c r="D76" s="33">
        <v>2013</v>
      </c>
      <c r="E76" s="48"/>
      <c r="F76" s="48"/>
      <c r="G76" s="48"/>
      <c r="H76" s="36">
        <v>1500</v>
      </c>
      <c r="I76" s="12" t="s">
        <v>3</v>
      </c>
      <c r="J76" s="9">
        <f>SUM(J77:J80)</f>
        <v>1500</v>
      </c>
      <c r="K76" s="9">
        <f>SUM(K77:K80)</f>
        <v>0</v>
      </c>
      <c r="L76" s="9">
        <f>SUM(L77:L80)</f>
        <v>0</v>
      </c>
      <c r="M76" s="13"/>
      <c r="N76" s="9">
        <f>SUM(N77:N80)</f>
        <v>1500</v>
      </c>
      <c r="O76" s="9">
        <f>M76+N76</f>
        <v>1500</v>
      </c>
      <c r="P76" s="9">
        <f>SUM(P77:P80)</f>
        <v>0</v>
      </c>
      <c r="Q76" s="9">
        <f>SUM(Q77:Q80)</f>
        <v>0</v>
      </c>
      <c r="R76" s="48" t="s">
        <v>136</v>
      </c>
      <c r="S76" s="33" t="s">
        <v>23</v>
      </c>
      <c r="T76" s="39"/>
      <c r="U76" s="1"/>
      <c r="V76" s="1"/>
    </row>
    <row r="77" spans="1:22" ht="15" customHeight="1" x14ac:dyDescent="0.25">
      <c r="A77" s="34"/>
      <c r="B77" s="53"/>
      <c r="C77" s="49"/>
      <c r="D77" s="34"/>
      <c r="E77" s="49"/>
      <c r="F77" s="49"/>
      <c r="G77" s="49"/>
      <c r="H77" s="37"/>
      <c r="I77" s="13" t="s">
        <v>12</v>
      </c>
      <c r="J77" s="10">
        <f>K77+L77+O77+P77+Q77</f>
        <v>0</v>
      </c>
      <c r="K77" s="13">
        <v>0</v>
      </c>
      <c r="L77" s="13">
        <v>0</v>
      </c>
      <c r="M77" s="13"/>
      <c r="N77" s="13"/>
      <c r="O77" s="10">
        <f t="shared" si="11"/>
        <v>0</v>
      </c>
      <c r="P77" s="13">
        <v>0</v>
      </c>
      <c r="Q77" s="13">
        <v>0</v>
      </c>
      <c r="R77" s="49"/>
      <c r="S77" s="34"/>
      <c r="T77" s="40"/>
      <c r="U77" s="1"/>
      <c r="V77" s="1"/>
    </row>
    <row r="78" spans="1:22" ht="15" customHeight="1" x14ac:dyDescent="0.25">
      <c r="A78" s="34"/>
      <c r="B78" s="53"/>
      <c r="C78" s="49"/>
      <c r="D78" s="34"/>
      <c r="E78" s="49"/>
      <c r="F78" s="49"/>
      <c r="G78" s="49"/>
      <c r="H78" s="37"/>
      <c r="I78" s="13" t="s">
        <v>11</v>
      </c>
      <c r="J78" s="10">
        <f>K78+L78+O78+P78+Q78</f>
        <v>0</v>
      </c>
      <c r="K78" s="13">
        <v>0</v>
      </c>
      <c r="L78" s="13">
        <v>0</v>
      </c>
      <c r="M78" s="13"/>
      <c r="N78" s="13"/>
      <c r="O78" s="10">
        <f t="shared" si="11"/>
        <v>0</v>
      </c>
      <c r="P78" s="13">
        <v>0</v>
      </c>
      <c r="Q78" s="13">
        <v>0</v>
      </c>
      <c r="R78" s="49"/>
      <c r="S78" s="34"/>
      <c r="T78" s="40"/>
      <c r="U78" s="1"/>
      <c r="V78" s="1"/>
    </row>
    <row r="79" spans="1:22" ht="24" customHeight="1" x14ac:dyDescent="0.25">
      <c r="A79" s="34"/>
      <c r="B79" s="53"/>
      <c r="C79" s="49"/>
      <c r="D79" s="34"/>
      <c r="E79" s="49"/>
      <c r="F79" s="49"/>
      <c r="G79" s="49"/>
      <c r="H79" s="37"/>
      <c r="I79" s="13" t="s">
        <v>196</v>
      </c>
      <c r="J79" s="10">
        <f>K79+L79+O79+P79+Q79</f>
        <v>1500</v>
      </c>
      <c r="K79" s="13">
        <v>0</v>
      </c>
      <c r="L79" s="13">
        <v>0</v>
      </c>
      <c r="M79" s="13"/>
      <c r="N79" s="13">
        <v>1500</v>
      </c>
      <c r="O79" s="10">
        <f t="shared" si="11"/>
        <v>1500</v>
      </c>
      <c r="P79" s="13">
        <v>0</v>
      </c>
      <c r="Q79" s="13">
        <v>0</v>
      </c>
      <c r="R79" s="49"/>
      <c r="S79" s="34"/>
      <c r="T79" s="40"/>
      <c r="U79" s="1"/>
      <c r="V79" s="1"/>
    </row>
    <row r="80" spans="1:22" ht="34.5" customHeight="1" x14ac:dyDescent="0.25">
      <c r="A80" s="35"/>
      <c r="B80" s="54"/>
      <c r="C80" s="55"/>
      <c r="D80" s="35"/>
      <c r="E80" s="55"/>
      <c r="F80" s="55"/>
      <c r="G80" s="55"/>
      <c r="H80" s="38"/>
      <c r="I80" s="13" t="s">
        <v>14</v>
      </c>
      <c r="J80" s="13">
        <f>K80+L80+O80+P80+Q80</f>
        <v>0</v>
      </c>
      <c r="K80" s="13">
        <v>0</v>
      </c>
      <c r="L80" s="13">
        <v>0</v>
      </c>
      <c r="M80" s="13"/>
      <c r="N80" s="13"/>
      <c r="O80" s="10">
        <f t="shared" si="11"/>
        <v>0</v>
      </c>
      <c r="P80" s="13">
        <v>0</v>
      </c>
      <c r="Q80" s="13">
        <v>0</v>
      </c>
      <c r="R80" s="55"/>
      <c r="S80" s="35"/>
      <c r="T80" s="41"/>
      <c r="U80" s="1"/>
      <c r="V80" s="1"/>
    </row>
    <row r="81" spans="1:27" ht="15" customHeight="1" x14ac:dyDescent="0.25">
      <c r="A81" s="33">
        <v>15</v>
      </c>
      <c r="B81" s="52" t="s">
        <v>176</v>
      </c>
      <c r="C81" s="48" t="s">
        <v>136</v>
      </c>
      <c r="D81" s="33">
        <v>2013</v>
      </c>
      <c r="E81" s="48"/>
      <c r="F81" s="48"/>
      <c r="G81" s="48"/>
      <c r="H81" s="36">
        <v>1500</v>
      </c>
      <c r="I81" s="12" t="s">
        <v>3</v>
      </c>
      <c r="J81" s="9">
        <f>SUM(J82:J85)</f>
        <v>1500</v>
      </c>
      <c r="K81" s="9">
        <f>SUM(K82:K85)</f>
        <v>0</v>
      </c>
      <c r="L81" s="9">
        <f>SUM(L82:L85)</f>
        <v>0</v>
      </c>
      <c r="M81" s="13"/>
      <c r="N81" s="9">
        <f>SUM(N82:N85)</f>
        <v>1500</v>
      </c>
      <c r="O81" s="9">
        <f t="shared" si="11"/>
        <v>1500</v>
      </c>
      <c r="P81" s="9">
        <f>SUM(P82:P85)</f>
        <v>0</v>
      </c>
      <c r="Q81" s="9">
        <f>SUM(Q82:Q85)</f>
        <v>0</v>
      </c>
      <c r="R81" s="48" t="s">
        <v>136</v>
      </c>
      <c r="S81" s="33" t="s">
        <v>23</v>
      </c>
      <c r="T81" s="39"/>
      <c r="U81" s="1"/>
      <c r="V81" s="1"/>
    </row>
    <row r="82" spans="1:27" ht="15" customHeight="1" x14ac:dyDescent="0.25">
      <c r="A82" s="34"/>
      <c r="B82" s="53"/>
      <c r="C82" s="49"/>
      <c r="D82" s="34"/>
      <c r="E82" s="49"/>
      <c r="F82" s="49"/>
      <c r="G82" s="49"/>
      <c r="H82" s="37"/>
      <c r="I82" s="13" t="s">
        <v>12</v>
      </c>
      <c r="J82" s="10">
        <f>K82+L82+O82+P82+Q82</f>
        <v>0</v>
      </c>
      <c r="K82" s="13">
        <v>0</v>
      </c>
      <c r="L82" s="13">
        <v>0</v>
      </c>
      <c r="M82" s="13"/>
      <c r="N82" s="13"/>
      <c r="O82" s="10">
        <f>M82+N82</f>
        <v>0</v>
      </c>
      <c r="P82" s="13">
        <v>0</v>
      </c>
      <c r="Q82" s="13">
        <v>0</v>
      </c>
      <c r="R82" s="49"/>
      <c r="S82" s="34"/>
      <c r="T82" s="40"/>
      <c r="U82" s="1"/>
      <c r="V82" s="1"/>
    </row>
    <row r="83" spans="1:27" ht="15" customHeight="1" x14ac:dyDescent="0.25">
      <c r="A83" s="34"/>
      <c r="B83" s="53"/>
      <c r="C83" s="49"/>
      <c r="D83" s="34"/>
      <c r="E83" s="49"/>
      <c r="F83" s="49"/>
      <c r="G83" s="49"/>
      <c r="H83" s="37"/>
      <c r="I83" s="13" t="s">
        <v>11</v>
      </c>
      <c r="J83" s="10">
        <f>K83+L83+O83+P83+Q83</f>
        <v>0</v>
      </c>
      <c r="K83" s="13">
        <v>0</v>
      </c>
      <c r="L83" s="13">
        <v>0</v>
      </c>
      <c r="M83" s="13"/>
      <c r="N83" s="13"/>
      <c r="O83" s="10">
        <f>M83+N83</f>
        <v>0</v>
      </c>
      <c r="P83" s="13">
        <v>0</v>
      </c>
      <c r="Q83" s="13">
        <v>0</v>
      </c>
      <c r="R83" s="49"/>
      <c r="S83" s="34"/>
      <c r="T83" s="40"/>
      <c r="U83" s="1"/>
      <c r="V83" s="1"/>
    </row>
    <row r="84" spans="1:27" ht="15" customHeight="1" x14ac:dyDescent="0.25">
      <c r="A84" s="34"/>
      <c r="B84" s="53"/>
      <c r="C84" s="49"/>
      <c r="D84" s="34"/>
      <c r="E84" s="49"/>
      <c r="F84" s="49"/>
      <c r="G84" s="49"/>
      <c r="H84" s="37"/>
      <c r="I84" s="13" t="s">
        <v>196</v>
      </c>
      <c r="J84" s="10">
        <f>K84+L84+O84+P84+Q84</f>
        <v>1500</v>
      </c>
      <c r="K84" s="13">
        <v>0</v>
      </c>
      <c r="L84" s="13">
        <v>0</v>
      </c>
      <c r="M84" s="13"/>
      <c r="N84" s="13">
        <v>1500</v>
      </c>
      <c r="O84" s="10">
        <f>M84+N84</f>
        <v>1500</v>
      </c>
      <c r="P84" s="13">
        <v>0</v>
      </c>
      <c r="Q84" s="13">
        <v>0</v>
      </c>
      <c r="R84" s="49"/>
      <c r="S84" s="34"/>
      <c r="T84" s="40"/>
      <c r="U84" s="1"/>
      <c r="V84" s="1"/>
    </row>
    <row r="85" spans="1:27" ht="33.75" customHeight="1" x14ac:dyDescent="0.25">
      <c r="A85" s="35"/>
      <c r="B85" s="54"/>
      <c r="C85" s="55"/>
      <c r="D85" s="35"/>
      <c r="E85" s="55"/>
      <c r="F85" s="55"/>
      <c r="G85" s="55"/>
      <c r="H85" s="38"/>
      <c r="I85" s="13" t="s">
        <v>14</v>
      </c>
      <c r="J85" s="13">
        <f>K85+L85+O85+P85+Q85</f>
        <v>0</v>
      </c>
      <c r="K85" s="13">
        <v>0</v>
      </c>
      <c r="L85" s="13">
        <v>0</v>
      </c>
      <c r="M85" s="13"/>
      <c r="N85" s="13"/>
      <c r="O85" s="10">
        <f>M85+N85</f>
        <v>0</v>
      </c>
      <c r="P85" s="13">
        <v>0</v>
      </c>
      <c r="Q85" s="13">
        <v>0</v>
      </c>
      <c r="R85" s="55"/>
      <c r="S85" s="35"/>
      <c r="T85" s="41"/>
      <c r="U85" s="1"/>
      <c r="V85" s="1"/>
    </row>
    <row r="86" spans="1:27" ht="18.75" customHeight="1" x14ac:dyDescent="0.25">
      <c r="A86" s="33">
        <v>16</v>
      </c>
      <c r="B86" s="66" t="s">
        <v>39</v>
      </c>
      <c r="C86" s="33"/>
      <c r="D86" s="33"/>
      <c r="E86" s="33"/>
      <c r="F86" s="33"/>
      <c r="G86" s="33"/>
      <c r="H86" s="36">
        <f>SUM(H16:H85)</f>
        <v>955139</v>
      </c>
      <c r="I86" s="12" t="s">
        <v>3</v>
      </c>
      <c r="J86" s="12">
        <f>SUM(J87:J90)</f>
        <v>306648</v>
      </c>
      <c r="K86" s="9">
        <f t="shared" ref="K86:Q86" si="12">SUM(K87:K90)</f>
        <v>147851</v>
      </c>
      <c r="L86" s="9">
        <f t="shared" si="12"/>
        <v>12332</v>
      </c>
      <c r="M86" s="9">
        <f t="shared" si="12"/>
        <v>5351</v>
      </c>
      <c r="N86" s="9">
        <f>SUM(N87:N90)</f>
        <v>-1976.8342199999997</v>
      </c>
      <c r="O86" s="9">
        <f t="shared" si="11"/>
        <v>3374.1657800000003</v>
      </c>
      <c r="P86" s="12">
        <f t="shared" si="12"/>
        <v>62002</v>
      </c>
      <c r="Q86" s="12">
        <f t="shared" si="12"/>
        <v>81089</v>
      </c>
      <c r="R86" s="44"/>
      <c r="S86" s="44"/>
      <c r="T86" s="44"/>
      <c r="U86" s="1"/>
      <c r="V86" s="1"/>
    </row>
    <row r="87" spans="1:27" ht="31.5" customHeight="1" x14ac:dyDescent="0.25">
      <c r="A87" s="34"/>
      <c r="B87" s="67"/>
      <c r="C87" s="34"/>
      <c r="D87" s="34"/>
      <c r="E87" s="34"/>
      <c r="F87" s="34"/>
      <c r="G87" s="34"/>
      <c r="H87" s="37"/>
      <c r="I87" s="13" t="s">
        <v>12</v>
      </c>
      <c r="J87" s="13">
        <f>K87+L87+O87+P87+Q87</f>
        <v>29453</v>
      </c>
      <c r="K87" s="13">
        <f>K17+K12+K22+K27+K32+K37+K42+K47+K52+K57+K62+K67+K72+K77+K82</f>
        <v>14755</v>
      </c>
      <c r="L87" s="13">
        <f t="shared" ref="L87:Q87" si="13">L17+L12+L22+L27+L32+L37+L42+L47+L52+L57+L62+L67+L72+L77+L82</f>
        <v>0</v>
      </c>
      <c r="M87" s="13">
        <f t="shared" si="13"/>
        <v>0</v>
      </c>
      <c r="N87" s="13">
        <f t="shared" si="13"/>
        <v>0</v>
      </c>
      <c r="O87" s="13">
        <f t="shared" si="13"/>
        <v>0</v>
      </c>
      <c r="P87" s="13">
        <f t="shared" si="13"/>
        <v>6527</v>
      </c>
      <c r="Q87" s="13">
        <f t="shared" si="13"/>
        <v>8171</v>
      </c>
      <c r="R87" s="44"/>
      <c r="S87" s="44"/>
      <c r="T87" s="44"/>
      <c r="U87" s="1"/>
      <c r="V87" s="1"/>
      <c r="X87" s="16"/>
      <c r="Y87" s="16"/>
      <c r="Z87" s="16"/>
      <c r="AA87" s="16"/>
    </row>
    <row r="88" spans="1:27" ht="48" customHeight="1" x14ac:dyDescent="0.25">
      <c r="A88" s="34"/>
      <c r="B88" s="67"/>
      <c r="C88" s="34"/>
      <c r="D88" s="34"/>
      <c r="E88" s="34"/>
      <c r="F88" s="34"/>
      <c r="G88" s="34"/>
      <c r="H88" s="37"/>
      <c r="I88" s="13" t="s">
        <v>11</v>
      </c>
      <c r="J88" s="13">
        <v>53178</v>
      </c>
      <c r="K88" s="13">
        <f t="shared" ref="K88:Q90" si="14">K18+K13+K23+K28+K33+K38+K43+K48+K53+K58+K63+K68+K73+K78+K83</f>
        <v>22133</v>
      </c>
      <c r="L88" s="13">
        <f t="shared" si="14"/>
        <v>9000</v>
      </c>
      <c r="M88" s="13">
        <f t="shared" si="14"/>
        <v>0</v>
      </c>
      <c r="N88" s="13">
        <f t="shared" si="14"/>
        <v>0</v>
      </c>
      <c r="O88" s="13">
        <v>0</v>
      </c>
      <c r="P88" s="13">
        <f t="shared" si="14"/>
        <v>9790</v>
      </c>
      <c r="Q88" s="13">
        <f t="shared" si="14"/>
        <v>12255</v>
      </c>
      <c r="R88" s="44"/>
      <c r="S88" s="44"/>
      <c r="T88" s="44"/>
      <c r="U88" s="1"/>
      <c r="V88" s="1"/>
    </row>
    <row r="89" spans="1:27" x14ac:dyDescent="0.25">
      <c r="A89" s="34"/>
      <c r="B89" s="67"/>
      <c r="C89" s="34"/>
      <c r="D89" s="34"/>
      <c r="E89" s="34"/>
      <c r="F89" s="34"/>
      <c r="G89" s="34"/>
      <c r="H89" s="37"/>
      <c r="I89" s="13" t="s">
        <v>196</v>
      </c>
      <c r="J89" s="10">
        <f>K89+L89+O89+P89+Q89</f>
        <v>18123</v>
      </c>
      <c r="K89" s="13">
        <f t="shared" si="14"/>
        <v>7946</v>
      </c>
      <c r="L89" s="13">
        <f t="shared" si="14"/>
        <v>3332</v>
      </c>
      <c r="M89" s="13">
        <f t="shared" si="14"/>
        <v>5351</v>
      </c>
      <c r="N89" s="13">
        <f t="shared" si="14"/>
        <v>-1976.8342199999997</v>
      </c>
      <c r="O89" s="10">
        <v>3374</v>
      </c>
      <c r="P89" s="13">
        <f t="shared" si="14"/>
        <v>0</v>
      </c>
      <c r="Q89" s="13">
        <f t="shared" si="14"/>
        <v>3471</v>
      </c>
      <c r="R89" s="44"/>
      <c r="S89" s="44"/>
      <c r="T89" s="44"/>
      <c r="U89" s="1"/>
      <c r="V89" s="1"/>
    </row>
    <row r="90" spans="1:27" x14ac:dyDescent="0.25">
      <c r="A90" s="35"/>
      <c r="B90" s="68"/>
      <c r="C90" s="35"/>
      <c r="D90" s="35"/>
      <c r="E90" s="35"/>
      <c r="F90" s="35"/>
      <c r="G90" s="35"/>
      <c r="H90" s="38"/>
      <c r="I90" s="13" t="s">
        <v>14</v>
      </c>
      <c r="J90" s="13">
        <f>K90+L90+O90+P90+Q90</f>
        <v>205894</v>
      </c>
      <c r="K90" s="13">
        <f t="shared" si="14"/>
        <v>103017</v>
      </c>
      <c r="L90" s="13">
        <f t="shared" si="14"/>
        <v>0</v>
      </c>
      <c r="M90" s="13">
        <f t="shared" si="14"/>
        <v>0</v>
      </c>
      <c r="N90" s="13">
        <f t="shared" si="14"/>
        <v>0</v>
      </c>
      <c r="O90" s="13">
        <f t="shared" si="14"/>
        <v>0</v>
      </c>
      <c r="P90" s="13">
        <f t="shared" si="14"/>
        <v>45685</v>
      </c>
      <c r="Q90" s="13">
        <f t="shared" si="14"/>
        <v>57192</v>
      </c>
      <c r="R90" s="44"/>
      <c r="S90" s="44"/>
      <c r="T90" s="44"/>
      <c r="U90" s="1"/>
      <c r="V90" s="1"/>
    </row>
    <row r="91" spans="1:27" ht="21" customHeight="1" x14ac:dyDescent="0.25">
      <c r="A91" s="7"/>
      <c r="B91" s="7"/>
      <c r="C91" s="7"/>
      <c r="D91" s="7"/>
      <c r="E91" s="7"/>
      <c r="F91" s="7"/>
      <c r="G91" s="7"/>
      <c r="H91" s="7"/>
      <c r="I91" s="18"/>
      <c r="J91" s="17"/>
      <c r="K91" s="17"/>
      <c r="L91" s="17"/>
      <c r="M91" s="17"/>
      <c r="N91" s="17"/>
      <c r="O91" s="17"/>
      <c r="P91" s="17"/>
      <c r="Q91" s="17"/>
      <c r="R91" s="18"/>
      <c r="S91" s="18"/>
      <c r="T91" s="7"/>
      <c r="U91" s="1"/>
      <c r="V91" s="1"/>
    </row>
    <row r="92" spans="1:27" ht="19.5" customHeight="1" x14ac:dyDescent="0.25">
      <c r="A92" s="50" t="s">
        <v>40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1"/>
      <c r="V92" s="1"/>
    </row>
    <row r="93" spans="1:27" ht="24" customHeight="1" x14ac:dyDescent="0.25">
      <c r="A93" s="42">
        <v>1</v>
      </c>
      <c r="B93" s="63" t="s">
        <v>188</v>
      </c>
      <c r="C93" s="42" t="s">
        <v>164</v>
      </c>
      <c r="D93" s="42">
        <v>2012</v>
      </c>
      <c r="E93" s="42">
        <v>7342</v>
      </c>
      <c r="F93" s="42"/>
      <c r="G93" s="42">
        <v>7342</v>
      </c>
      <c r="H93" s="46">
        <v>29412</v>
      </c>
      <c r="I93" s="12" t="s">
        <v>3</v>
      </c>
      <c r="J93" s="9">
        <f>SUM(J94:J95)</f>
        <v>14730.5</v>
      </c>
      <c r="K93" s="12">
        <f t="shared" ref="K93:Q93" si="15">SUM(K94:K95)</f>
        <v>0</v>
      </c>
      <c r="L93" s="12">
        <f t="shared" si="15"/>
        <v>0</v>
      </c>
      <c r="M93" s="12">
        <f t="shared" si="15"/>
        <v>0</v>
      </c>
      <c r="N93" s="12">
        <f t="shared" si="15"/>
        <v>14730.5</v>
      </c>
      <c r="O93" s="12">
        <f t="shared" ref="O93:O98" si="16">M93+N93</f>
        <v>14730.5</v>
      </c>
      <c r="P93" s="12">
        <f t="shared" si="15"/>
        <v>0</v>
      </c>
      <c r="Q93" s="12">
        <f t="shared" si="15"/>
        <v>0</v>
      </c>
      <c r="R93" s="42" t="s">
        <v>164</v>
      </c>
      <c r="S93" s="42" t="s">
        <v>177</v>
      </c>
      <c r="T93" s="45" t="s">
        <v>214</v>
      </c>
      <c r="U93" s="1"/>
      <c r="V93" s="1"/>
    </row>
    <row r="94" spans="1:27" x14ac:dyDescent="0.25">
      <c r="A94" s="42"/>
      <c r="B94" s="64"/>
      <c r="C94" s="42"/>
      <c r="D94" s="42"/>
      <c r="E94" s="42"/>
      <c r="F94" s="42"/>
      <c r="G94" s="42"/>
      <c r="H94" s="47"/>
      <c r="I94" s="13" t="s">
        <v>11</v>
      </c>
      <c r="J94" s="10">
        <f t="shared" ref="J94:J154" si="17">K94+L94+O94+P94+Q94</f>
        <v>0</v>
      </c>
      <c r="K94" s="13">
        <v>0</v>
      </c>
      <c r="L94" s="13">
        <v>0</v>
      </c>
      <c r="M94" s="13">
        <v>0</v>
      </c>
      <c r="N94" s="13"/>
      <c r="O94" s="13">
        <f t="shared" si="16"/>
        <v>0</v>
      </c>
      <c r="P94" s="13">
        <v>0</v>
      </c>
      <c r="Q94" s="13">
        <v>0</v>
      </c>
      <c r="R94" s="42"/>
      <c r="S94" s="42"/>
      <c r="T94" s="45"/>
      <c r="U94" s="1"/>
      <c r="V94" s="1"/>
    </row>
    <row r="95" spans="1:27" ht="25.5" customHeight="1" x14ac:dyDescent="0.25">
      <c r="A95" s="42"/>
      <c r="B95" s="65"/>
      <c r="C95" s="42"/>
      <c r="D95" s="42"/>
      <c r="E95" s="42"/>
      <c r="F95" s="42"/>
      <c r="G95" s="42"/>
      <c r="H95" s="47"/>
      <c r="I95" s="13" t="s">
        <v>196</v>
      </c>
      <c r="J95" s="10">
        <f t="shared" si="17"/>
        <v>14730.5</v>
      </c>
      <c r="K95" s="13">
        <v>0</v>
      </c>
      <c r="L95" s="13">
        <v>0</v>
      </c>
      <c r="M95" s="13">
        <v>0</v>
      </c>
      <c r="N95" s="13">
        <v>14730.5</v>
      </c>
      <c r="O95" s="13">
        <f t="shared" si="16"/>
        <v>14730.5</v>
      </c>
      <c r="P95" s="13">
        <v>0</v>
      </c>
      <c r="Q95" s="13">
        <v>0</v>
      </c>
      <c r="R95" s="42"/>
      <c r="S95" s="42"/>
      <c r="T95" s="45"/>
      <c r="U95" s="1"/>
      <c r="V95" s="1"/>
    </row>
    <row r="96" spans="1:27" ht="15" customHeight="1" x14ac:dyDescent="0.25">
      <c r="A96" s="42">
        <v>2</v>
      </c>
      <c r="B96" s="63" t="s">
        <v>41</v>
      </c>
      <c r="C96" s="42" t="s">
        <v>42</v>
      </c>
      <c r="D96" s="42" t="s">
        <v>43</v>
      </c>
      <c r="E96" s="42"/>
      <c r="F96" s="42"/>
      <c r="G96" s="42"/>
      <c r="H96" s="46">
        <v>15500</v>
      </c>
      <c r="I96" s="12" t="s">
        <v>3</v>
      </c>
      <c r="J96" s="12">
        <f>SUM(J97:J98)</f>
        <v>25688</v>
      </c>
      <c r="K96" s="12">
        <f t="shared" ref="K96:Q96" si="18">SUM(K97:K98)</f>
        <v>0</v>
      </c>
      <c r="L96" s="12">
        <f t="shared" si="18"/>
        <v>25688</v>
      </c>
      <c r="M96" s="12">
        <f t="shared" si="18"/>
        <v>0</v>
      </c>
      <c r="N96" s="12"/>
      <c r="O96" s="12">
        <f t="shared" si="16"/>
        <v>0</v>
      </c>
      <c r="P96" s="12">
        <f t="shared" si="18"/>
        <v>0</v>
      </c>
      <c r="Q96" s="12">
        <f t="shared" si="18"/>
        <v>0</v>
      </c>
      <c r="R96" s="42" t="s">
        <v>42</v>
      </c>
      <c r="S96" s="33" t="s">
        <v>177</v>
      </c>
      <c r="T96" s="45" t="s">
        <v>153</v>
      </c>
      <c r="U96" s="1"/>
      <c r="V96" s="1"/>
    </row>
    <row r="97" spans="1:22" x14ac:dyDescent="0.25">
      <c r="A97" s="42"/>
      <c r="B97" s="64"/>
      <c r="C97" s="42"/>
      <c r="D97" s="42"/>
      <c r="E97" s="42"/>
      <c r="F97" s="42"/>
      <c r="G97" s="42"/>
      <c r="H97" s="47"/>
      <c r="I97" s="13" t="s">
        <v>11</v>
      </c>
      <c r="J97" s="13">
        <f t="shared" si="17"/>
        <v>25688</v>
      </c>
      <c r="K97" s="13">
        <v>0</v>
      </c>
      <c r="L97" s="13">
        <v>25688</v>
      </c>
      <c r="M97" s="13">
        <v>0</v>
      </c>
      <c r="N97" s="13"/>
      <c r="O97" s="13">
        <f t="shared" si="16"/>
        <v>0</v>
      </c>
      <c r="P97" s="13">
        <v>0</v>
      </c>
      <c r="Q97" s="13">
        <v>0</v>
      </c>
      <c r="R97" s="42"/>
      <c r="S97" s="34"/>
      <c r="T97" s="45"/>
      <c r="U97" s="1"/>
      <c r="V97" s="1"/>
    </row>
    <row r="98" spans="1:22" ht="30.75" customHeight="1" x14ac:dyDescent="0.25">
      <c r="A98" s="42"/>
      <c r="B98" s="65"/>
      <c r="C98" s="42"/>
      <c r="D98" s="42"/>
      <c r="E98" s="42"/>
      <c r="F98" s="42"/>
      <c r="G98" s="42"/>
      <c r="H98" s="47"/>
      <c r="I98" s="13" t="s">
        <v>196</v>
      </c>
      <c r="J98" s="13">
        <f t="shared" si="17"/>
        <v>0</v>
      </c>
      <c r="K98" s="13">
        <v>0</v>
      </c>
      <c r="L98" s="13">
        <v>0</v>
      </c>
      <c r="M98" s="13">
        <v>0</v>
      </c>
      <c r="N98" s="13"/>
      <c r="O98" s="13">
        <f t="shared" si="16"/>
        <v>0</v>
      </c>
      <c r="P98" s="13">
        <v>0</v>
      </c>
      <c r="Q98" s="13">
        <v>0</v>
      </c>
      <c r="R98" s="42"/>
      <c r="S98" s="35"/>
      <c r="T98" s="45"/>
      <c r="U98" s="1"/>
      <c r="V98" s="1"/>
    </row>
    <row r="99" spans="1:22" ht="17.25" customHeight="1" x14ac:dyDescent="0.25">
      <c r="A99" s="42">
        <v>3</v>
      </c>
      <c r="B99" s="63" t="s">
        <v>44</v>
      </c>
      <c r="C99" s="42" t="s">
        <v>45</v>
      </c>
      <c r="D99" s="42">
        <v>2011</v>
      </c>
      <c r="E99" s="42">
        <v>3244</v>
      </c>
      <c r="F99" s="42"/>
      <c r="G99" s="42">
        <v>3244</v>
      </c>
      <c r="H99" s="46">
        <v>14500</v>
      </c>
      <c r="I99" s="12" t="s">
        <v>3</v>
      </c>
      <c r="J99" s="12">
        <f>SUM(J100:J101)</f>
        <v>10000</v>
      </c>
      <c r="K99" s="12">
        <f t="shared" ref="K99:Q99" si="19">SUM(K100:K101)</f>
        <v>10000</v>
      </c>
      <c r="L99" s="12">
        <f t="shared" si="19"/>
        <v>0</v>
      </c>
      <c r="M99" s="12">
        <f t="shared" si="19"/>
        <v>2500</v>
      </c>
      <c r="N99" s="12">
        <f t="shared" si="19"/>
        <v>-2500</v>
      </c>
      <c r="O99" s="13">
        <f t="shared" ref="O99:O104" si="20">M99+N99</f>
        <v>0</v>
      </c>
      <c r="P99" s="12">
        <f t="shared" si="19"/>
        <v>0</v>
      </c>
      <c r="Q99" s="12">
        <f t="shared" si="19"/>
        <v>0</v>
      </c>
      <c r="R99" s="42" t="s">
        <v>45</v>
      </c>
      <c r="S99" s="44"/>
      <c r="T99" s="44"/>
      <c r="U99" s="1"/>
      <c r="V99" s="1"/>
    </row>
    <row r="100" spans="1:22" x14ac:dyDescent="0.25">
      <c r="A100" s="42"/>
      <c r="B100" s="64"/>
      <c r="C100" s="42"/>
      <c r="D100" s="42"/>
      <c r="E100" s="42"/>
      <c r="F100" s="42"/>
      <c r="G100" s="42"/>
      <c r="H100" s="47"/>
      <c r="I100" s="13" t="s">
        <v>11</v>
      </c>
      <c r="J100" s="13">
        <f t="shared" si="17"/>
        <v>10000</v>
      </c>
      <c r="K100" s="13">
        <v>10000</v>
      </c>
      <c r="L100" s="13">
        <v>0</v>
      </c>
      <c r="M100" s="13">
        <v>0</v>
      </c>
      <c r="N100" s="13"/>
      <c r="O100" s="13">
        <f t="shared" si="20"/>
        <v>0</v>
      </c>
      <c r="P100" s="13">
        <v>0</v>
      </c>
      <c r="Q100" s="13">
        <v>0</v>
      </c>
      <c r="R100" s="42"/>
      <c r="S100" s="44"/>
      <c r="T100" s="44"/>
      <c r="U100" s="1"/>
      <c r="V100" s="1"/>
    </row>
    <row r="101" spans="1:22" ht="22.5" customHeight="1" x14ac:dyDescent="0.25">
      <c r="A101" s="42"/>
      <c r="B101" s="65"/>
      <c r="C101" s="42"/>
      <c r="D101" s="42"/>
      <c r="E101" s="42"/>
      <c r="F101" s="42"/>
      <c r="G101" s="42"/>
      <c r="H101" s="47"/>
      <c r="I101" s="13" t="s">
        <v>196</v>
      </c>
      <c r="J101" s="13">
        <f t="shared" si="17"/>
        <v>0</v>
      </c>
      <c r="K101" s="13">
        <v>0</v>
      </c>
      <c r="L101" s="13">
        <v>0</v>
      </c>
      <c r="M101" s="13">
        <v>2500</v>
      </c>
      <c r="N101" s="13">
        <v>-2500</v>
      </c>
      <c r="O101" s="13">
        <f t="shared" si="20"/>
        <v>0</v>
      </c>
      <c r="P101" s="13">
        <v>0</v>
      </c>
      <c r="Q101" s="13">
        <v>0</v>
      </c>
      <c r="R101" s="42"/>
      <c r="S101" s="44"/>
      <c r="T101" s="44"/>
      <c r="U101" s="1"/>
      <c r="V101" s="1"/>
    </row>
    <row r="102" spans="1:22" ht="24" customHeight="1" x14ac:dyDescent="0.25">
      <c r="A102" s="42">
        <v>4</v>
      </c>
      <c r="B102" s="63" t="s">
        <v>190</v>
      </c>
      <c r="C102" s="42" t="s">
        <v>136</v>
      </c>
      <c r="D102" s="42"/>
      <c r="E102" s="42"/>
      <c r="F102" s="42"/>
      <c r="G102" s="42"/>
      <c r="H102" s="46">
        <v>129</v>
      </c>
      <c r="I102" s="12" t="s">
        <v>3</v>
      </c>
      <c r="J102" s="9">
        <f>SUM(J103:J104)</f>
        <v>129.30000000000001</v>
      </c>
      <c r="K102" s="12">
        <f>SUM(K103:K104)</f>
        <v>0</v>
      </c>
      <c r="L102" s="12">
        <f>SUM(L103:L104)</f>
        <v>0</v>
      </c>
      <c r="M102" s="12">
        <f>SUM(M103:M104)</f>
        <v>0</v>
      </c>
      <c r="N102" s="9">
        <f>SUM(N103:N104)</f>
        <v>129.30000000000001</v>
      </c>
      <c r="O102" s="9">
        <f t="shared" si="20"/>
        <v>129.30000000000001</v>
      </c>
      <c r="P102" s="12">
        <f>SUM(P103:P104)</f>
        <v>0</v>
      </c>
      <c r="Q102" s="12">
        <f>SUM(Q103:Q104)</f>
        <v>0</v>
      </c>
      <c r="R102" s="42" t="s">
        <v>136</v>
      </c>
      <c r="S102" s="44"/>
      <c r="T102" s="44"/>
      <c r="U102" s="1"/>
      <c r="V102" s="1"/>
    </row>
    <row r="103" spans="1:22" x14ac:dyDescent="0.25">
      <c r="A103" s="42"/>
      <c r="B103" s="64"/>
      <c r="C103" s="42"/>
      <c r="D103" s="42"/>
      <c r="E103" s="42"/>
      <c r="F103" s="42"/>
      <c r="G103" s="42"/>
      <c r="H103" s="47"/>
      <c r="I103" s="13" t="s">
        <v>11</v>
      </c>
      <c r="J103" s="10">
        <f>K103+L103+O103+P103+Q103</f>
        <v>0</v>
      </c>
      <c r="K103" s="13">
        <v>0</v>
      </c>
      <c r="L103" s="13">
        <v>0</v>
      </c>
      <c r="M103" s="13"/>
      <c r="N103" s="10"/>
      <c r="O103" s="10">
        <f t="shared" si="20"/>
        <v>0</v>
      </c>
      <c r="P103" s="13">
        <v>0</v>
      </c>
      <c r="Q103" s="13">
        <v>0</v>
      </c>
      <c r="R103" s="42"/>
      <c r="S103" s="44"/>
      <c r="T103" s="44"/>
      <c r="U103" s="1"/>
      <c r="V103" s="1"/>
    </row>
    <row r="104" spans="1:22" ht="30.75" customHeight="1" x14ac:dyDescent="0.25">
      <c r="A104" s="42"/>
      <c r="B104" s="65"/>
      <c r="C104" s="42"/>
      <c r="D104" s="42"/>
      <c r="E104" s="42"/>
      <c r="F104" s="42"/>
      <c r="G104" s="42"/>
      <c r="H104" s="47"/>
      <c r="I104" s="13" t="s">
        <v>196</v>
      </c>
      <c r="J104" s="10">
        <f>K104+L104+O104+P104+Q104</f>
        <v>129.30000000000001</v>
      </c>
      <c r="K104" s="13">
        <v>0</v>
      </c>
      <c r="L104" s="13">
        <v>0</v>
      </c>
      <c r="M104" s="13"/>
      <c r="N104" s="10">
        <v>129.30000000000001</v>
      </c>
      <c r="O104" s="10">
        <f t="shared" si="20"/>
        <v>129.30000000000001</v>
      </c>
      <c r="P104" s="13">
        <v>0</v>
      </c>
      <c r="Q104" s="13">
        <v>0</v>
      </c>
      <c r="R104" s="42"/>
      <c r="S104" s="44"/>
      <c r="T104" s="44"/>
      <c r="U104" s="1"/>
      <c r="V104" s="1"/>
    </row>
    <row r="105" spans="1:22" ht="19.5" customHeight="1" x14ac:dyDescent="0.25">
      <c r="A105" s="42">
        <v>5</v>
      </c>
      <c r="B105" s="52" t="s">
        <v>282</v>
      </c>
      <c r="C105" s="42" t="s">
        <v>46</v>
      </c>
      <c r="D105" s="42" t="s">
        <v>283</v>
      </c>
      <c r="E105" s="42">
        <v>911</v>
      </c>
      <c r="F105" s="42"/>
      <c r="G105" s="42">
        <v>911</v>
      </c>
      <c r="H105" s="46">
        <v>4100</v>
      </c>
      <c r="I105" s="12" t="s">
        <v>3</v>
      </c>
      <c r="J105" s="12">
        <f>SUM(J106:J107)</f>
        <v>3000</v>
      </c>
      <c r="K105" s="12">
        <f t="shared" ref="K105:Q105" si="21">SUM(K106:K107)</f>
        <v>3000</v>
      </c>
      <c r="L105" s="12">
        <f t="shared" si="21"/>
        <v>0</v>
      </c>
      <c r="M105" s="12">
        <f t="shared" si="21"/>
        <v>0</v>
      </c>
      <c r="N105" s="12"/>
      <c r="O105" s="12">
        <f t="shared" ref="O105:O119" si="22">M105+N105</f>
        <v>0</v>
      </c>
      <c r="P105" s="12">
        <f t="shared" si="21"/>
        <v>0</v>
      </c>
      <c r="Q105" s="12">
        <f t="shared" si="21"/>
        <v>0</v>
      </c>
      <c r="R105" s="42" t="s">
        <v>46</v>
      </c>
      <c r="S105" s="33" t="s">
        <v>177</v>
      </c>
      <c r="T105" s="48" t="s">
        <v>215</v>
      </c>
      <c r="U105" s="1"/>
      <c r="V105" s="1"/>
    </row>
    <row r="106" spans="1:22" x14ac:dyDescent="0.25">
      <c r="A106" s="42"/>
      <c r="B106" s="53"/>
      <c r="C106" s="42"/>
      <c r="D106" s="42"/>
      <c r="E106" s="42"/>
      <c r="F106" s="42"/>
      <c r="G106" s="42"/>
      <c r="H106" s="47"/>
      <c r="I106" s="13" t="s">
        <v>11</v>
      </c>
      <c r="J106" s="13">
        <f t="shared" si="17"/>
        <v>3000</v>
      </c>
      <c r="K106" s="13">
        <v>3000</v>
      </c>
      <c r="L106" s="13">
        <v>0</v>
      </c>
      <c r="M106" s="13">
        <v>0</v>
      </c>
      <c r="N106" s="13"/>
      <c r="O106" s="13">
        <f t="shared" si="22"/>
        <v>0</v>
      </c>
      <c r="P106" s="13">
        <v>0</v>
      </c>
      <c r="Q106" s="13">
        <v>0</v>
      </c>
      <c r="R106" s="42"/>
      <c r="S106" s="34"/>
      <c r="T106" s="49"/>
      <c r="U106" s="1"/>
      <c r="V106" s="1"/>
    </row>
    <row r="107" spans="1:22" x14ac:dyDescent="0.25">
      <c r="A107" s="42"/>
      <c r="B107" s="54"/>
      <c r="C107" s="42"/>
      <c r="D107" s="42"/>
      <c r="E107" s="42"/>
      <c r="F107" s="42"/>
      <c r="G107" s="42"/>
      <c r="H107" s="47"/>
      <c r="I107" s="13" t="s">
        <v>196</v>
      </c>
      <c r="J107" s="13">
        <f t="shared" si="17"/>
        <v>0</v>
      </c>
      <c r="K107" s="13">
        <v>0</v>
      </c>
      <c r="L107" s="13">
        <v>0</v>
      </c>
      <c r="M107" s="13">
        <v>0</v>
      </c>
      <c r="N107" s="13"/>
      <c r="O107" s="13">
        <f t="shared" si="22"/>
        <v>0</v>
      </c>
      <c r="P107" s="13">
        <v>0</v>
      </c>
      <c r="Q107" s="13">
        <v>0</v>
      </c>
      <c r="R107" s="42"/>
      <c r="S107" s="35"/>
      <c r="T107" s="55"/>
      <c r="U107" s="1"/>
      <c r="V107" s="1"/>
    </row>
    <row r="108" spans="1:22" ht="20.25" customHeight="1" x14ac:dyDescent="0.25">
      <c r="A108" s="42">
        <v>6</v>
      </c>
      <c r="B108" s="52" t="s">
        <v>47</v>
      </c>
      <c r="C108" s="42" t="s">
        <v>48</v>
      </c>
      <c r="D108" s="42">
        <v>2011</v>
      </c>
      <c r="E108" s="42">
        <v>1750</v>
      </c>
      <c r="F108" s="42"/>
      <c r="G108" s="42">
        <v>1750</v>
      </c>
      <c r="H108" s="46">
        <v>7950</v>
      </c>
      <c r="I108" s="12" t="s">
        <v>3</v>
      </c>
      <c r="J108" s="12">
        <f>SUM(J109:J110)</f>
        <v>6000</v>
      </c>
      <c r="K108" s="12">
        <f t="shared" ref="K108:Q108" si="23">SUM(K109:K110)</f>
        <v>6000</v>
      </c>
      <c r="L108" s="12">
        <f t="shared" si="23"/>
        <v>0</v>
      </c>
      <c r="M108" s="12">
        <f t="shared" si="23"/>
        <v>0</v>
      </c>
      <c r="N108" s="12"/>
      <c r="O108" s="12">
        <f t="shared" si="22"/>
        <v>0</v>
      </c>
      <c r="P108" s="12">
        <f t="shared" si="23"/>
        <v>0</v>
      </c>
      <c r="Q108" s="12">
        <f t="shared" si="23"/>
        <v>0</v>
      </c>
      <c r="R108" s="42" t="s">
        <v>48</v>
      </c>
      <c r="S108" s="42" t="s">
        <v>177</v>
      </c>
      <c r="T108" s="45" t="s">
        <v>216</v>
      </c>
      <c r="U108" s="1"/>
      <c r="V108" s="1"/>
    </row>
    <row r="109" spans="1:22" x14ac:dyDescent="0.25">
      <c r="A109" s="42"/>
      <c r="B109" s="53"/>
      <c r="C109" s="42"/>
      <c r="D109" s="42"/>
      <c r="E109" s="42"/>
      <c r="F109" s="42"/>
      <c r="G109" s="42"/>
      <c r="H109" s="47"/>
      <c r="I109" s="13" t="s">
        <v>11</v>
      </c>
      <c r="J109" s="13">
        <f t="shared" si="17"/>
        <v>6000</v>
      </c>
      <c r="K109" s="13">
        <v>6000</v>
      </c>
      <c r="L109" s="13">
        <v>0</v>
      </c>
      <c r="M109" s="13">
        <v>0</v>
      </c>
      <c r="N109" s="13"/>
      <c r="O109" s="13">
        <f t="shared" si="22"/>
        <v>0</v>
      </c>
      <c r="P109" s="13">
        <v>0</v>
      </c>
      <c r="Q109" s="13">
        <v>0</v>
      </c>
      <c r="R109" s="42"/>
      <c r="S109" s="42"/>
      <c r="T109" s="45"/>
      <c r="U109" s="1"/>
      <c r="V109" s="1"/>
    </row>
    <row r="110" spans="1:22" x14ac:dyDescent="0.25">
      <c r="A110" s="42"/>
      <c r="B110" s="54"/>
      <c r="C110" s="42"/>
      <c r="D110" s="42"/>
      <c r="E110" s="42"/>
      <c r="F110" s="42"/>
      <c r="G110" s="42"/>
      <c r="H110" s="47"/>
      <c r="I110" s="13" t="s">
        <v>196</v>
      </c>
      <c r="J110" s="13">
        <f t="shared" si="17"/>
        <v>0</v>
      </c>
      <c r="K110" s="13">
        <v>0</v>
      </c>
      <c r="L110" s="13">
        <v>0</v>
      </c>
      <c r="M110" s="13">
        <v>0</v>
      </c>
      <c r="N110" s="13"/>
      <c r="O110" s="13">
        <f t="shared" si="22"/>
        <v>0</v>
      </c>
      <c r="P110" s="13">
        <v>0</v>
      </c>
      <c r="Q110" s="13">
        <v>0</v>
      </c>
      <c r="R110" s="42"/>
      <c r="S110" s="42"/>
      <c r="T110" s="45"/>
      <c r="U110" s="1"/>
      <c r="V110" s="1"/>
    </row>
    <row r="111" spans="1:22" ht="18" customHeight="1" x14ac:dyDescent="0.25">
      <c r="A111" s="42">
        <v>7</v>
      </c>
      <c r="B111" s="52" t="s">
        <v>49</v>
      </c>
      <c r="C111" s="42" t="s">
        <v>50</v>
      </c>
      <c r="D111" s="42">
        <v>2011</v>
      </c>
      <c r="E111" s="42">
        <v>1911</v>
      </c>
      <c r="F111" s="42"/>
      <c r="G111" s="42">
        <v>1911</v>
      </c>
      <c r="H111" s="46">
        <v>8600</v>
      </c>
      <c r="I111" s="12" t="s">
        <v>3</v>
      </c>
      <c r="J111" s="12">
        <f>SUM(J112:J113)</f>
        <v>7000</v>
      </c>
      <c r="K111" s="12">
        <f t="shared" ref="K111:Q111" si="24">SUM(K112:K113)</f>
        <v>7000</v>
      </c>
      <c r="L111" s="12">
        <f t="shared" si="24"/>
        <v>0</v>
      </c>
      <c r="M111" s="12">
        <f t="shared" si="24"/>
        <v>0</v>
      </c>
      <c r="N111" s="12"/>
      <c r="O111" s="12">
        <f t="shared" si="22"/>
        <v>0</v>
      </c>
      <c r="P111" s="12">
        <f t="shared" si="24"/>
        <v>0</v>
      </c>
      <c r="Q111" s="12">
        <f t="shared" si="24"/>
        <v>0</v>
      </c>
      <c r="R111" s="42" t="s">
        <v>50</v>
      </c>
      <c r="S111" s="42" t="s">
        <v>177</v>
      </c>
      <c r="T111" s="45" t="s">
        <v>217</v>
      </c>
      <c r="U111" s="1"/>
      <c r="V111" s="1"/>
    </row>
    <row r="112" spans="1:22" x14ac:dyDescent="0.25">
      <c r="A112" s="42"/>
      <c r="B112" s="53"/>
      <c r="C112" s="42"/>
      <c r="D112" s="42"/>
      <c r="E112" s="42"/>
      <c r="F112" s="42"/>
      <c r="G112" s="42"/>
      <c r="H112" s="47"/>
      <c r="I112" s="13" t="s">
        <v>11</v>
      </c>
      <c r="J112" s="13">
        <f t="shared" si="17"/>
        <v>7000</v>
      </c>
      <c r="K112" s="13">
        <v>7000</v>
      </c>
      <c r="L112" s="13">
        <v>0</v>
      </c>
      <c r="M112" s="13">
        <v>0</v>
      </c>
      <c r="N112" s="13"/>
      <c r="O112" s="13">
        <f t="shared" si="22"/>
        <v>0</v>
      </c>
      <c r="P112" s="13">
        <v>0</v>
      </c>
      <c r="Q112" s="13">
        <v>0</v>
      </c>
      <c r="R112" s="42"/>
      <c r="S112" s="42"/>
      <c r="T112" s="45"/>
      <c r="U112" s="1"/>
      <c r="V112" s="1"/>
    </row>
    <row r="113" spans="1:22" x14ac:dyDescent="0.25">
      <c r="A113" s="42"/>
      <c r="B113" s="54"/>
      <c r="C113" s="42"/>
      <c r="D113" s="42"/>
      <c r="E113" s="42"/>
      <c r="F113" s="42"/>
      <c r="G113" s="42"/>
      <c r="H113" s="47"/>
      <c r="I113" s="13" t="s">
        <v>196</v>
      </c>
      <c r="J113" s="13">
        <f t="shared" si="17"/>
        <v>0</v>
      </c>
      <c r="K113" s="13">
        <v>0</v>
      </c>
      <c r="L113" s="13">
        <v>0</v>
      </c>
      <c r="M113" s="13">
        <v>0</v>
      </c>
      <c r="N113" s="13"/>
      <c r="O113" s="13">
        <f t="shared" si="22"/>
        <v>0</v>
      </c>
      <c r="P113" s="13">
        <v>0</v>
      </c>
      <c r="Q113" s="13">
        <v>0</v>
      </c>
      <c r="R113" s="42"/>
      <c r="S113" s="42"/>
      <c r="T113" s="45"/>
      <c r="U113" s="1"/>
      <c r="V113" s="1"/>
    </row>
    <row r="114" spans="1:22" ht="20.25" customHeight="1" x14ac:dyDescent="0.25">
      <c r="A114" s="42">
        <v>8</v>
      </c>
      <c r="B114" s="52" t="s">
        <v>51</v>
      </c>
      <c r="C114" s="42" t="s">
        <v>52</v>
      </c>
      <c r="D114" s="42">
        <v>2011</v>
      </c>
      <c r="E114" s="42">
        <v>911</v>
      </c>
      <c r="F114" s="42"/>
      <c r="G114" s="42">
        <v>911</v>
      </c>
      <c r="H114" s="46">
        <v>4100</v>
      </c>
      <c r="I114" s="12" t="s">
        <v>3</v>
      </c>
      <c r="J114" s="12">
        <f>SUM(J115:J116)</f>
        <v>3000</v>
      </c>
      <c r="K114" s="12">
        <f t="shared" ref="K114:Q114" si="25">SUM(K115:K116)</f>
        <v>3000</v>
      </c>
      <c r="L114" s="12">
        <f t="shared" si="25"/>
        <v>0</v>
      </c>
      <c r="M114" s="12">
        <f t="shared" si="25"/>
        <v>0</v>
      </c>
      <c r="N114" s="12"/>
      <c r="O114" s="12">
        <f t="shared" si="22"/>
        <v>0</v>
      </c>
      <c r="P114" s="12">
        <f t="shared" si="25"/>
        <v>0</v>
      </c>
      <c r="Q114" s="12">
        <f t="shared" si="25"/>
        <v>0</v>
      </c>
      <c r="R114" s="42" t="s">
        <v>52</v>
      </c>
      <c r="S114" s="42" t="s">
        <v>177</v>
      </c>
      <c r="T114" s="45" t="s">
        <v>218</v>
      </c>
      <c r="U114" s="1"/>
      <c r="V114" s="1"/>
    </row>
    <row r="115" spans="1:22" x14ac:dyDescent="0.25">
      <c r="A115" s="42"/>
      <c r="B115" s="53"/>
      <c r="C115" s="42"/>
      <c r="D115" s="42"/>
      <c r="E115" s="42"/>
      <c r="F115" s="42"/>
      <c r="G115" s="42"/>
      <c r="H115" s="47"/>
      <c r="I115" s="13" t="s">
        <v>11</v>
      </c>
      <c r="J115" s="13">
        <f t="shared" si="17"/>
        <v>3000</v>
      </c>
      <c r="K115" s="13">
        <v>3000</v>
      </c>
      <c r="L115" s="13">
        <v>0</v>
      </c>
      <c r="M115" s="13">
        <v>0</v>
      </c>
      <c r="N115" s="13"/>
      <c r="O115" s="13">
        <f t="shared" si="22"/>
        <v>0</v>
      </c>
      <c r="P115" s="13">
        <v>0</v>
      </c>
      <c r="Q115" s="13">
        <v>0</v>
      </c>
      <c r="R115" s="42"/>
      <c r="S115" s="42"/>
      <c r="T115" s="45"/>
      <c r="U115" s="1"/>
      <c r="V115" s="1"/>
    </row>
    <row r="116" spans="1:22" x14ac:dyDescent="0.25">
      <c r="A116" s="42"/>
      <c r="B116" s="54"/>
      <c r="C116" s="42"/>
      <c r="D116" s="42"/>
      <c r="E116" s="42"/>
      <c r="F116" s="42"/>
      <c r="G116" s="42"/>
      <c r="H116" s="47"/>
      <c r="I116" s="13" t="s">
        <v>196</v>
      </c>
      <c r="J116" s="13">
        <f t="shared" si="17"/>
        <v>0</v>
      </c>
      <c r="K116" s="13">
        <v>0</v>
      </c>
      <c r="L116" s="13">
        <v>0</v>
      </c>
      <c r="M116" s="13">
        <v>0</v>
      </c>
      <c r="N116" s="13"/>
      <c r="O116" s="13">
        <f t="shared" si="22"/>
        <v>0</v>
      </c>
      <c r="P116" s="13">
        <v>0</v>
      </c>
      <c r="Q116" s="13">
        <v>0</v>
      </c>
      <c r="R116" s="42"/>
      <c r="S116" s="42"/>
      <c r="T116" s="45"/>
      <c r="U116" s="1"/>
      <c r="V116" s="1"/>
    </row>
    <row r="117" spans="1:22" ht="21.75" customHeight="1" x14ac:dyDescent="0.25">
      <c r="A117" s="42">
        <v>9</v>
      </c>
      <c r="B117" s="52" t="s">
        <v>53</v>
      </c>
      <c r="C117" s="42" t="s">
        <v>46</v>
      </c>
      <c r="D117" s="42">
        <v>2011</v>
      </c>
      <c r="E117" s="42">
        <v>900</v>
      </c>
      <c r="F117" s="42"/>
      <c r="G117" s="42">
        <v>900</v>
      </c>
      <c r="H117" s="46">
        <v>4050</v>
      </c>
      <c r="I117" s="12" t="s">
        <v>3</v>
      </c>
      <c r="J117" s="12">
        <f>SUM(J118:J119)</f>
        <v>3000</v>
      </c>
      <c r="K117" s="12">
        <f t="shared" ref="K117:Q117" si="26">SUM(K118:K119)</f>
        <v>3000</v>
      </c>
      <c r="L117" s="12">
        <f t="shared" si="26"/>
        <v>0</v>
      </c>
      <c r="M117" s="12">
        <f t="shared" si="26"/>
        <v>0</v>
      </c>
      <c r="N117" s="12"/>
      <c r="O117" s="12">
        <f t="shared" si="22"/>
        <v>0</v>
      </c>
      <c r="P117" s="12">
        <f t="shared" si="26"/>
        <v>0</v>
      </c>
      <c r="Q117" s="12">
        <f t="shared" si="26"/>
        <v>0</v>
      </c>
      <c r="R117" s="42" t="s">
        <v>46</v>
      </c>
      <c r="S117" s="42" t="s">
        <v>177</v>
      </c>
      <c r="T117" s="45" t="s">
        <v>219</v>
      </c>
      <c r="U117" s="1"/>
      <c r="V117" s="1"/>
    </row>
    <row r="118" spans="1:22" x14ac:dyDescent="0.25">
      <c r="A118" s="42"/>
      <c r="B118" s="53"/>
      <c r="C118" s="42"/>
      <c r="D118" s="42"/>
      <c r="E118" s="42"/>
      <c r="F118" s="42"/>
      <c r="G118" s="42"/>
      <c r="H118" s="47"/>
      <c r="I118" s="13" t="s">
        <v>11</v>
      </c>
      <c r="J118" s="13">
        <f t="shared" si="17"/>
        <v>3000</v>
      </c>
      <c r="K118" s="13">
        <v>3000</v>
      </c>
      <c r="L118" s="13">
        <v>0</v>
      </c>
      <c r="M118" s="13">
        <v>0</v>
      </c>
      <c r="N118" s="13"/>
      <c r="O118" s="13">
        <f t="shared" si="22"/>
        <v>0</v>
      </c>
      <c r="P118" s="13">
        <v>0</v>
      </c>
      <c r="Q118" s="13">
        <v>0</v>
      </c>
      <c r="R118" s="42"/>
      <c r="S118" s="42"/>
      <c r="T118" s="45"/>
      <c r="U118" s="1"/>
      <c r="V118" s="1"/>
    </row>
    <row r="119" spans="1:22" x14ac:dyDescent="0.25">
      <c r="A119" s="42"/>
      <c r="B119" s="54"/>
      <c r="C119" s="42"/>
      <c r="D119" s="42"/>
      <c r="E119" s="42"/>
      <c r="F119" s="42"/>
      <c r="G119" s="42"/>
      <c r="H119" s="47"/>
      <c r="I119" s="13" t="s">
        <v>196</v>
      </c>
      <c r="J119" s="13">
        <f t="shared" si="17"/>
        <v>0</v>
      </c>
      <c r="K119" s="13">
        <v>0</v>
      </c>
      <c r="L119" s="13">
        <v>0</v>
      </c>
      <c r="M119" s="13">
        <v>0</v>
      </c>
      <c r="N119" s="13"/>
      <c r="O119" s="13">
        <f t="shared" si="22"/>
        <v>0</v>
      </c>
      <c r="P119" s="13">
        <v>0</v>
      </c>
      <c r="Q119" s="13">
        <v>0</v>
      </c>
      <c r="R119" s="42"/>
      <c r="S119" s="42"/>
      <c r="T119" s="45"/>
      <c r="U119" s="1"/>
      <c r="V119" s="1"/>
    </row>
    <row r="120" spans="1:22" ht="21" customHeight="1" x14ac:dyDescent="0.25">
      <c r="A120" s="42">
        <v>10</v>
      </c>
      <c r="B120" s="63" t="s">
        <v>54</v>
      </c>
      <c r="C120" s="42" t="s">
        <v>55</v>
      </c>
      <c r="D120" s="42">
        <v>2011</v>
      </c>
      <c r="E120" s="42">
        <v>1156</v>
      </c>
      <c r="F120" s="42"/>
      <c r="G120" s="42">
        <v>1156</v>
      </c>
      <c r="H120" s="46">
        <v>5200</v>
      </c>
      <c r="I120" s="12" t="s">
        <v>3</v>
      </c>
      <c r="J120" s="12">
        <f>SUM(J121:J122)</f>
        <v>3000</v>
      </c>
      <c r="K120" s="12">
        <f t="shared" ref="K120:Q120" si="27">SUM(K121:K122)</f>
        <v>3000</v>
      </c>
      <c r="L120" s="12">
        <f t="shared" si="27"/>
        <v>0</v>
      </c>
      <c r="M120" s="12">
        <f t="shared" si="27"/>
        <v>7000</v>
      </c>
      <c r="N120" s="12">
        <f t="shared" si="27"/>
        <v>-7000</v>
      </c>
      <c r="O120" s="12">
        <f>M120+N120</f>
        <v>0</v>
      </c>
      <c r="P120" s="12">
        <f t="shared" si="27"/>
        <v>0</v>
      </c>
      <c r="Q120" s="12">
        <f t="shared" si="27"/>
        <v>0</v>
      </c>
      <c r="R120" s="33" t="s">
        <v>55</v>
      </c>
      <c r="S120" s="42" t="s">
        <v>177</v>
      </c>
      <c r="T120" s="45" t="s">
        <v>220</v>
      </c>
      <c r="U120" s="1"/>
      <c r="V120" s="1"/>
    </row>
    <row r="121" spans="1:22" x14ac:dyDescent="0.25">
      <c r="A121" s="42"/>
      <c r="B121" s="64"/>
      <c r="C121" s="42"/>
      <c r="D121" s="42"/>
      <c r="E121" s="42"/>
      <c r="F121" s="42"/>
      <c r="G121" s="42"/>
      <c r="H121" s="47"/>
      <c r="I121" s="13" t="s">
        <v>11</v>
      </c>
      <c r="J121" s="13">
        <f t="shared" si="17"/>
        <v>3000</v>
      </c>
      <c r="K121" s="13">
        <v>3000</v>
      </c>
      <c r="L121" s="13">
        <v>0</v>
      </c>
      <c r="M121" s="13">
        <v>0</v>
      </c>
      <c r="N121" s="13"/>
      <c r="O121" s="13">
        <f>M121+N121</f>
        <v>0</v>
      </c>
      <c r="P121" s="13">
        <v>0</v>
      </c>
      <c r="Q121" s="13">
        <v>0</v>
      </c>
      <c r="R121" s="34"/>
      <c r="S121" s="42"/>
      <c r="T121" s="45"/>
      <c r="U121" s="1"/>
      <c r="V121" s="1"/>
    </row>
    <row r="122" spans="1:22" x14ac:dyDescent="0.25">
      <c r="A122" s="42"/>
      <c r="B122" s="65"/>
      <c r="C122" s="42"/>
      <c r="D122" s="42"/>
      <c r="E122" s="42"/>
      <c r="F122" s="42"/>
      <c r="G122" s="42"/>
      <c r="H122" s="47"/>
      <c r="I122" s="13" t="s">
        <v>196</v>
      </c>
      <c r="J122" s="13">
        <f t="shared" si="17"/>
        <v>0</v>
      </c>
      <c r="K122" s="13">
        <v>0</v>
      </c>
      <c r="L122" s="13">
        <v>0</v>
      </c>
      <c r="M122" s="13">
        <v>7000</v>
      </c>
      <c r="N122" s="13">
        <v>-7000</v>
      </c>
      <c r="O122" s="13">
        <f>M122+N122</f>
        <v>0</v>
      </c>
      <c r="P122" s="13">
        <v>0</v>
      </c>
      <c r="Q122" s="13">
        <v>0</v>
      </c>
      <c r="R122" s="35"/>
      <c r="S122" s="42"/>
      <c r="T122" s="45"/>
      <c r="U122" s="1"/>
      <c r="V122" s="1"/>
    </row>
    <row r="123" spans="1:22" ht="24" x14ac:dyDescent="0.25">
      <c r="A123" s="33">
        <v>11</v>
      </c>
      <c r="B123" s="63" t="s">
        <v>250</v>
      </c>
      <c r="C123" s="42" t="s">
        <v>56</v>
      </c>
      <c r="D123" s="42">
        <v>2011</v>
      </c>
      <c r="E123" s="42"/>
      <c r="F123" s="42"/>
      <c r="G123" s="42"/>
      <c r="H123" s="46">
        <v>14500</v>
      </c>
      <c r="I123" s="12" t="s">
        <v>3</v>
      </c>
      <c r="J123" s="12">
        <f>SUM(J124:J125)</f>
        <v>10000</v>
      </c>
      <c r="K123" s="12">
        <f t="shared" ref="K123:Q123" si="28">SUM(K124:K125)</f>
        <v>10000</v>
      </c>
      <c r="L123" s="12">
        <f t="shared" si="28"/>
        <v>0</v>
      </c>
      <c r="M123" s="12">
        <f t="shared" si="28"/>
        <v>0</v>
      </c>
      <c r="N123" s="12"/>
      <c r="O123" s="12">
        <f t="shared" ref="O123:O128" si="29">M123+N123</f>
        <v>0</v>
      </c>
      <c r="P123" s="12">
        <f t="shared" si="28"/>
        <v>0</v>
      </c>
      <c r="Q123" s="12">
        <f t="shared" si="28"/>
        <v>0</v>
      </c>
      <c r="R123" s="42" t="s">
        <v>56</v>
      </c>
      <c r="S123" s="42" t="s">
        <v>177</v>
      </c>
      <c r="T123" s="82" t="s">
        <v>221</v>
      </c>
      <c r="U123" s="1"/>
      <c r="V123" s="1"/>
    </row>
    <row r="124" spans="1:22" x14ac:dyDescent="0.25">
      <c r="A124" s="34"/>
      <c r="B124" s="64"/>
      <c r="C124" s="42"/>
      <c r="D124" s="42"/>
      <c r="E124" s="42"/>
      <c r="F124" s="42"/>
      <c r="G124" s="42"/>
      <c r="H124" s="47"/>
      <c r="I124" s="13" t="s">
        <v>11</v>
      </c>
      <c r="J124" s="13">
        <f t="shared" si="17"/>
        <v>10000</v>
      </c>
      <c r="K124" s="13">
        <v>10000</v>
      </c>
      <c r="L124" s="13">
        <v>0</v>
      </c>
      <c r="M124" s="13">
        <v>0</v>
      </c>
      <c r="N124" s="13"/>
      <c r="O124" s="13">
        <f t="shared" si="29"/>
        <v>0</v>
      </c>
      <c r="P124" s="13">
        <v>0</v>
      </c>
      <c r="Q124" s="13">
        <v>0</v>
      </c>
      <c r="R124" s="42"/>
      <c r="S124" s="42"/>
      <c r="T124" s="82"/>
      <c r="U124" s="1"/>
      <c r="V124" s="1"/>
    </row>
    <row r="125" spans="1:22" x14ac:dyDescent="0.25">
      <c r="A125" s="35"/>
      <c r="B125" s="65"/>
      <c r="C125" s="42"/>
      <c r="D125" s="42"/>
      <c r="E125" s="42"/>
      <c r="F125" s="42"/>
      <c r="G125" s="42"/>
      <c r="H125" s="47"/>
      <c r="I125" s="13" t="s">
        <v>196</v>
      </c>
      <c r="J125" s="13">
        <f t="shared" si="17"/>
        <v>0</v>
      </c>
      <c r="K125" s="13">
        <v>0</v>
      </c>
      <c r="L125" s="13">
        <v>0</v>
      </c>
      <c r="M125" s="13">
        <v>0</v>
      </c>
      <c r="N125" s="13"/>
      <c r="O125" s="13">
        <f t="shared" si="29"/>
        <v>0</v>
      </c>
      <c r="P125" s="13">
        <v>0</v>
      </c>
      <c r="Q125" s="13">
        <v>0</v>
      </c>
      <c r="R125" s="42"/>
      <c r="S125" s="42"/>
      <c r="T125" s="82"/>
      <c r="U125" s="1"/>
      <c r="V125" s="1"/>
    </row>
    <row r="126" spans="1:22" ht="19.5" customHeight="1" x14ac:dyDescent="0.25">
      <c r="A126" s="42">
        <v>12</v>
      </c>
      <c r="B126" s="63" t="s">
        <v>57</v>
      </c>
      <c r="C126" s="42" t="s">
        <v>58</v>
      </c>
      <c r="D126" s="42">
        <v>2011</v>
      </c>
      <c r="E126" s="42">
        <v>893</v>
      </c>
      <c r="F126" s="42"/>
      <c r="G126" s="42">
        <v>893</v>
      </c>
      <c r="H126" s="46">
        <v>4020</v>
      </c>
      <c r="I126" s="12" t="s">
        <v>3</v>
      </c>
      <c r="J126" s="12">
        <f>SUM(J127:J128)</f>
        <v>3000</v>
      </c>
      <c r="K126" s="12">
        <f t="shared" ref="K126:Q126" si="30">SUM(K127:K128)</f>
        <v>3000</v>
      </c>
      <c r="L126" s="12">
        <f t="shared" si="30"/>
        <v>0</v>
      </c>
      <c r="M126" s="12">
        <f t="shared" si="30"/>
        <v>0</v>
      </c>
      <c r="N126" s="12"/>
      <c r="O126" s="12">
        <f t="shared" si="29"/>
        <v>0</v>
      </c>
      <c r="P126" s="12">
        <f t="shared" si="30"/>
        <v>0</v>
      </c>
      <c r="Q126" s="12">
        <f t="shared" si="30"/>
        <v>0</v>
      </c>
      <c r="R126" s="42" t="s">
        <v>58</v>
      </c>
      <c r="S126" s="42" t="s">
        <v>177</v>
      </c>
      <c r="T126" s="45" t="s">
        <v>222</v>
      </c>
      <c r="U126" s="1"/>
      <c r="V126" s="1"/>
    </row>
    <row r="127" spans="1:22" x14ac:dyDescent="0.25">
      <c r="A127" s="42"/>
      <c r="B127" s="64"/>
      <c r="C127" s="42"/>
      <c r="D127" s="42"/>
      <c r="E127" s="42"/>
      <c r="F127" s="42"/>
      <c r="G127" s="42"/>
      <c r="H127" s="47"/>
      <c r="I127" s="13" t="s">
        <v>11</v>
      </c>
      <c r="J127" s="13">
        <f t="shared" si="17"/>
        <v>3000</v>
      </c>
      <c r="K127" s="13">
        <v>3000</v>
      </c>
      <c r="L127" s="13">
        <v>0</v>
      </c>
      <c r="M127" s="13">
        <v>0</v>
      </c>
      <c r="N127" s="13"/>
      <c r="O127" s="13">
        <f t="shared" si="29"/>
        <v>0</v>
      </c>
      <c r="P127" s="13">
        <v>0</v>
      </c>
      <c r="Q127" s="13">
        <v>0</v>
      </c>
      <c r="R127" s="42"/>
      <c r="S127" s="42"/>
      <c r="T127" s="45"/>
      <c r="U127" s="1"/>
      <c r="V127" s="1"/>
    </row>
    <row r="128" spans="1:22" ht="26.25" customHeight="1" x14ac:dyDescent="0.25">
      <c r="A128" s="42"/>
      <c r="B128" s="65"/>
      <c r="C128" s="42"/>
      <c r="D128" s="42"/>
      <c r="E128" s="42"/>
      <c r="F128" s="42"/>
      <c r="G128" s="42"/>
      <c r="H128" s="47"/>
      <c r="I128" s="13" t="s">
        <v>196</v>
      </c>
      <c r="J128" s="13">
        <f t="shared" si="17"/>
        <v>0</v>
      </c>
      <c r="K128" s="13">
        <v>0</v>
      </c>
      <c r="L128" s="13">
        <v>0</v>
      </c>
      <c r="M128" s="13">
        <v>0</v>
      </c>
      <c r="N128" s="13"/>
      <c r="O128" s="13">
        <f t="shared" si="29"/>
        <v>0</v>
      </c>
      <c r="P128" s="13">
        <v>0</v>
      </c>
      <c r="Q128" s="13">
        <v>0</v>
      </c>
      <c r="R128" s="42"/>
      <c r="S128" s="42"/>
      <c r="T128" s="45"/>
      <c r="U128" s="1"/>
      <c r="V128" s="1"/>
    </row>
    <row r="129" spans="1:22" ht="19.5" customHeight="1" x14ac:dyDescent="0.25">
      <c r="A129" s="42">
        <v>13</v>
      </c>
      <c r="B129" s="63" t="s">
        <v>60</v>
      </c>
      <c r="C129" s="42" t="s">
        <v>61</v>
      </c>
      <c r="D129" s="42" t="s">
        <v>29</v>
      </c>
      <c r="E129" s="42">
        <v>9350</v>
      </c>
      <c r="F129" s="42"/>
      <c r="G129" s="42">
        <v>9350</v>
      </c>
      <c r="H129" s="46">
        <v>25000</v>
      </c>
      <c r="I129" s="12" t="s">
        <v>3</v>
      </c>
      <c r="J129" s="12">
        <f>SUM(J130:J131)</f>
        <v>28975</v>
      </c>
      <c r="K129" s="12">
        <f t="shared" ref="K129:Q129" si="31">SUM(K130:K131)</f>
        <v>0</v>
      </c>
      <c r="L129" s="12">
        <f t="shared" si="31"/>
        <v>0</v>
      </c>
      <c r="M129" s="12">
        <f t="shared" si="31"/>
        <v>0</v>
      </c>
      <c r="N129" s="12">
        <f t="shared" si="31"/>
        <v>3975</v>
      </c>
      <c r="O129" s="12">
        <f t="shared" ref="O129:O134" si="32">M129+N129</f>
        <v>3975</v>
      </c>
      <c r="P129" s="12">
        <f t="shared" si="31"/>
        <v>10000</v>
      </c>
      <c r="Q129" s="12">
        <f t="shared" si="31"/>
        <v>15000</v>
      </c>
      <c r="R129" s="42" t="s">
        <v>61</v>
      </c>
      <c r="S129" s="42" t="s">
        <v>177</v>
      </c>
      <c r="T129" s="45" t="s">
        <v>223</v>
      </c>
      <c r="U129" s="1"/>
      <c r="V129" s="1"/>
    </row>
    <row r="130" spans="1:22" x14ac:dyDescent="0.25">
      <c r="A130" s="42"/>
      <c r="B130" s="64"/>
      <c r="C130" s="42"/>
      <c r="D130" s="42"/>
      <c r="E130" s="42"/>
      <c r="F130" s="42"/>
      <c r="G130" s="42"/>
      <c r="H130" s="47"/>
      <c r="I130" s="13" t="s">
        <v>11</v>
      </c>
      <c r="J130" s="13">
        <f t="shared" si="17"/>
        <v>25000</v>
      </c>
      <c r="K130" s="13">
        <v>0</v>
      </c>
      <c r="L130" s="13">
        <v>0</v>
      </c>
      <c r="M130" s="13">
        <v>0</v>
      </c>
      <c r="N130" s="13"/>
      <c r="O130" s="13">
        <f t="shared" si="32"/>
        <v>0</v>
      </c>
      <c r="P130" s="13">
        <v>10000</v>
      </c>
      <c r="Q130" s="13">
        <v>15000</v>
      </c>
      <c r="R130" s="42"/>
      <c r="S130" s="42"/>
      <c r="T130" s="45"/>
      <c r="U130" s="1"/>
      <c r="V130" s="1"/>
    </row>
    <row r="131" spans="1:22" ht="46.5" customHeight="1" x14ac:dyDescent="0.25">
      <c r="A131" s="42"/>
      <c r="B131" s="65"/>
      <c r="C131" s="42"/>
      <c r="D131" s="42"/>
      <c r="E131" s="42"/>
      <c r="F131" s="42"/>
      <c r="G131" s="42"/>
      <c r="H131" s="47"/>
      <c r="I131" s="13" t="s">
        <v>196</v>
      </c>
      <c r="J131" s="13">
        <f t="shared" si="17"/>
        <v>3975</v>
      </c>
      <c r="K131" s="13">
        <v>0</v>
      </c>
      <c r="L131" s="13">
        <v>0</v>
      </c>
      <c r="M131" s="13">
        <v>0</v>
      </c>
      <c r="N131" s="13">
        <v>3975</v>
      </c>
      <c r="O131" s="13">
        <f t="shared" si="32"/>
        <v>3975</v>
      </c>
      <c r="P131" s="13">
        <v>0</v>
      </c>
      <c r="Q131" s="13">
        <v>0</v>
      </c>
      <c r="R131" s="42"/>
      <c r="S131" s="42"/>
      <c r="T131" s="45"/>
      <c r="U131" s="1"/>
      <c r="V131" s="1"/>
    </row>
    <row r="132" spans="1:22" ht="19.5" customHeight="1" x14ac:dyDescent="0.25">
      <c r="A132" s="42">
        <v>14</v>
      </c>
      <c r="B132" s="63" t="s">
        <v>236</v>
      </c>
      <c r="C132" s="42" t="s">
        <v>186</v>
      </c>
      <c r="D132" s="42" t="s">
        <v>63</v>
      </c>
      <c r="E132" s="42">
        <v>8150</v>
      </c>
      <c r="F132" s="42"/>
      <c r="G132" s="42">
        <v>8150</v>
      </c>
      <c r="H132" s="46">
        <v>36700</v>
      </c>
      <c r="I132" s="12" t="s">
        <v>3</v>
      </c>
      <c r="J132" s="9">
        <f>SUM(J133:J134)</f>
        <v>15140.26064</v>
      </c>
      <c r="K132" s="12">
        <f t="shared" ref="K132:Q132" si="33">SUM(K133:K134)</f>
        <v>0</v>
      </c>
      <c r="L132" s="12">
        <f t="shared" si="33"/>
        <v>0</v>
      </c>
      <c r="M132" s="12">
        <f t="shared" si="33"/>
        <v>2500</v>
      </c>
      <c r="N132" s="12">
        <f t="shared" si="33"/>
        <v>-2359.73936</v>
      </c>
      <c r="O132" s="9">
        <f t="shared" si="32"/>
        <v>140.26063999999997</v>
      </c>
      <c r="P132" s="12">
        <f t="shared" si="33"/>
        <v>15000</v>
      </c>
      <c r="Q132" s="12">
        <f t="shared" si="33"/>
        <v>0</v>
      </c>
      <c r="R132" s="42" t="s">
        <v>241</v>
      </c>
      <c r="S132" s="42"/>
      <c r="T132" s="42"/>
      <c r="U132" s="1"/>
      <c r="V132" s="1"/>
    </row>
    <row r="133" spans="1:22" x14ac:dyDescent="0.25">
      <c r="A133" s="42"/>
      <c r="B133" s="64"/>
      <c r="C133" s="42"/>
      <c r="D133" s="42"/>
      <c r="E133" s="42"/>
      <c r="F133" s="42"/>
      <c r="G133" s="42"/>
      <c r="H133" s="47"/>
      <c r="I133" s="13" t="s">
        <v>11</v>
      </c>
      <c r="J133" s="10">
        <f t="shared" si="17"/>
        <v>15000</v>
      </c>
      <c r="K133" s="13">
        <v>0</v>
      </c>
      <c r="L133" s="13">
        <v>0</v>
      </c>
      <c r="M133" s="13">
        <v>0</v>
      </c>
      <c r="N133" s="13"/>
      <c r="O133" s="10">
        <f t="shared" si="32"/>
        <v>0</v>
      </c>
      <c r="P133" s="13">
        <v>15000</v>
      </c>
      <c r="Q133" s="13">
        <v>0</v>
      </c>
      <c r="R133" s="42"/>
      <c r="S133" s="42"/>
      <c r="T133" s="42"/>
      <c r="U133" s="1"/>
      <c r="V133" s="1"/>
    </row>
    <row r="134" spans="1:22" x14ac:dyDescent="0.25">
      <c r="A134" s="42"/>
      <c r="B134" s="65"/>
      <c r="C134" s="42"/>
      <c r="D134" s="42"/>
      <c r="E134" s="42"/>
      <c r="F134" s="42"/>
      <c r="G134" s="42"/>
      <c r="H134" s="47"/>
      <c r="I134" s="13" t="s">
        <v>196</v>
      </c>
      <c r="J134" s="10">
        <f t="shared" si="17"/>
        <v>140.26063999999997</v>
      </c>
      <c r="K134" s="13">
        <v>0</v>
      </c>
      <c r="L134" s="13">
        <v>0</v>
      </c>
      <c r="M134" s="13">
        <v>2500</v>
      </c>
      <c r="N134" s="13">
        <v>-2359.73936</v>
      </c>
      <c r="O134" s="10">
        <f t="shared" si="32"/>
        <v>140.26063999999997</v>
      </c>
      <c r="P134" s="13">
        <v>0</v>
      </c>
      <c r="Q134" s="13">
        <v>0</v>
      </c>
      <c r="R134" s="42"/>
      <c r="S134" s="42"/>
      <c r="T134" s="42"/>
      <c r="U134" s="1"/>
      <c r="V134" s="1"/>
    </row>
    <row r="135" spans="1:22" ht="19.5" customHeight="1" x14ac:dyDescent="0.25">
      <c r="A135" s="42">
        <v>15</v>
      </c>
      <c r="B135" s="63" t="s">
        <v>237</v>
      </c>
      <c r="C135" s="42" t="s">
        <v>62</v>
      </c>
      <c r="D135" s="42" t="s">
        <v>64</v>
      </c>
      <c r="E135" s="42">
        <v>7600</v>
      </c>
      <c r="F135" s="42"/>
      <c r="G135" s="42">
        <v>7600</v>
      </c>
      <c r="H135" s="46">
        <v>34300</v>
      </c>
      <c r="I135" s="12" t="s">
        <v>3</v>
      </c>
      <c r="J135" s="12">
        <f>SUM(J136:J137)</f>
        <v>30000</v>
      </c>
      <c r="K135" s="12">
        <f t="shared" ref="K135:Q135" si="34">SUM(K136:K137)</f>
        <v>0</v>
      </c>
      <c r="L135" s="12">
        <f t="shared" si="34"/>
        <v>0</v>
      </c>
      <c r="M135" s="12">
        <f t="shared" si="34"/>
        <v>0</v>
      </c>
      <c r="N135" s="12"/>
      <c r="O135" s="12">
        <f t="shared" ref="O135:O140" si="35">M135+N135</f>
        <v>0</v>
      </c>
      <c r="P135" s="12">
        <f t="shared" si="34"/>
        <v>15000</v>
      </c>
      <c r="Q135" s="12">
        <f t="shared" si="34"/>
        <v>15000</v>
      </c>
      <c r="R135" s="42" t="s">
        <v>62</v>
      </c>
      <c r="S135" s="42" t="s">
        <v>177</v>
      </c>
      <c r="T135" s="45" t="s">
        <v>224</v>
      </c>
      <c r="U135" s="1"/>
      <c r="V135" s="1"/>
    </row>
    <row r="136" spans="1:22" x14ac:dyDescent="0.25">
      <c r="A136" s="42"/>
      <c r="B136" s="64"/>
      <c r="C136" s="42"/>
      <c r="D136" s="42"/>
      <c r="E136" s="42"/>
      <c r="F136" s="42"/>
      <c r="G136" s="42"/>
      <c r="H136" s="47"/>
      <c r="I136" s="13" t="s">
        <v>11</v>
      </c>
      <c r="J136" s="13">
        <f t="shared" si="17"/>
        <v>30000</v>
      </c>
      <c r="K136" s="13">
        <v>0</v>
      </c>
      <c r="L136" s="13">
        <v>0</v>
      </c>
      <c r="M136" s="13">
        <v>0</v>
      </c>
      <c r="N136" s="13"/>
      <c r="O136" s="13">
        <f t="shared" si="35"/>
        <v>0</v>
      </c>
      <c r="P136" s="13">
        <v>15000</v>
      </c>
      <c r="Q136" s="13">
        <v>15000</v>
      </c>
      <c r="R136" s="42"/>
      <c r="S136" s="42"/>
      <c r="T136" s="45"/>
      <c r="U136" s="1"/>
      <c r="V136" s="1"/>
    </row>
    <row r="137" spans="1:22" ht="40.5" customHeight="1" x14ac:dyDescent="0.25">
      <c r="A137" s="42"/>
      <c r="B137" s="65"/>
      <c r="C137" s="42"/>
      <c r="D137" s="42"/>
      <c r="E137" s="42"/>
      <c r="F137" s="42"/>
      <c r="G137" s="42"/>
      <c r="H137" s="47"/>
      <c r="I137" s="13" t="s">
        <v>196</v>
      </c>
      <c r="J137" s="13">
        <f t="shared" si="17"/>
        <v>0</v>
      </c>
      <c r="K137" s="13">
        <v>0</v>
      </c>
      <c r="L137" s="13">
        <v>0</v>
      </c>
      <c r="M137" s="13">
        <v>0</v>
      </c>
      <c r="N137" s="13"/>
      <c r="O137" s="13">
        <f t="shared" si="35"/>
        <v>0</v>
      </c>
      <c r="P137" s="13">
        <v>0</v>
      </c>
      <c r="Q137" s="13">
        <v>0</v>
      </c>
      <c r="R137" s="42"/>
      <c r="S137" s="42"/>
      <c r="T137" s="45"/>
      <c r="U137" s="1"/>
      <c r="V137" s="1"/>
    </row>
    <row r="138" spans="1:22" ht="35.25" customHeight="1" x14ac:dyDescent="0.25">
      <c r="A138" s="42">
        <v>16</v>
      </c>
      <c r="B138" s="63" t="s">
        <v>238</v>
      </c>
      <c r="C138" s="42" t="s">
        <v>59</v>
      </c>
      <c r="D138" s="42" t="s">
        <v>64</v>
      </c>
      <c r="E138" s="42">
        <v>6180</v>
      </c>
      <c r="F138" s="42"/>
      <c r="G138" s="42">
        <v>6180</v>
      </c>
      <c r="H138" s="46">
        <v>27800</v>
      </c>
      <c r="I138" s="12" t="s">
        <v>3</v>
      </c>
      <c r="J138" s="12">
        <f>SUM(J139:J140)</f>
        <v>20000</v>
      </c>
      <c r="K138" s="12">
        <f t="shared" ref="K138:Q138" si="36">SUM(K139:K140)</f>
        <v>0</v>
      </c>
      <c r="L138" s="12">
        <f t="shared" si="36"/>
        <v>0</v>
      </c>
      <c r="M138" s="12">
        <f t="shared" si="36"/>
        <v>0</v>
      </c>
      <c r="N138" s="12"/>
      <c r="O138" s="12">
        <f t="shared" si="35"/>
        <v>0</v>
      </c>
      <c r="P138" s="12">
        <f t="shared" si="36"/>
        <v>10000</v>
      </c>
      <c r="Q138" s="12">
        <f t="shared" si="36"/>
        <v>10000</v>
      </c>
      <c r="R138" s="33" t="s">
        <v>59</v>
      </c>
      <c r="S138" s="44"/>
      <c r="T138" s="44"/>
      <c r="U138" s="1"/>
      <c r="V138" s="1"/>
    </row>
    <row r="139" spans="1:22" ht="32.25" customHeight="1" x14ac:dyDescent="0.25">
      <c r="A139" s="42"/>
      <c r="B139" s="64"/>
      <c r="C139" s="42"/>
      <c r="D139" s="42"/>
      <c r="E139" s="42"/>
      <c r="F139" s="42"/>
      <c r="G139" s="42"/>
      <c r="H139" s="47"/>
      <c r="I139" s="13" t="s">
        <v>11</v>
      </c>
      <c r="J139" s="13">
        <f t="shared" si="17"/>
        <v>20000</v>
      </c>
      <c r="K139" s="13">
        <v>0</v>
      </c>
      <c r="L139" s="13">
        <v>0</v>
      </c>
      <c r="M139" s="13">
        <v>0</v>
      </c>
      <c r="N139" s="13"/>
      <c r="O139" s="13">
        <f t="shared" si="35"/>
        <v>0</v>
      </c>
      <c r="P139" s="13">
        <v>10000</v>
      </c>
      <c r="Q139" s="13">
        <v>10000</v>
      </c>
      <c r="R139" s="34"/>
      <c r="S139" s="44"/>
      <c r="T139" s="44"/>
      <c r="U139" s="1"/>
      <c r="V139" s="1"/>
    </row>
    <row r="140" spans="1:22" ht="38.25" customHeight="1" x14ac:dyDescent="0.25">
      <c r="A140" s="42"/>
      <c r="B140" s="65"/>
      <c r="C140" s="42"/>
      <c r="D140" s="42"/>
      <c r="E140" s="42"/>
      <c r="F140" s="42"/>
      <c r="G140" s="42"/>
      <c r="H140" s="47"/>
      <c r="I140" s="13" t="s">
        <v>196</v>
      </c>
      <c r="J140" s="13">
        <f t="shared" si="17"/>
        <v>0</v>
      </c>
      <c r="K140" s="13">
        <v>0</v>
      </c>
      <c r="L140" s="13">
        <v>0</v>
      </c>
      <c r="M140" s="13">
        <v>0</v>
      </c>
      <c r="N140" s="13"/>
      <c r="O140" s="13">
        <f t="shared" si="35"/>
        <v>0</v>
      </c>
      <c r="P140" s="13">
        <v>0</v>
      </c>
      <c r="Q140" s="13">
        <v>0</v>
      </c>
      <c r="R140" s="35"/>
      <c r="S140" s="44"/>
      <c r="T140" s="44"/>
      <c r="U140" s="1"/>
      <c r="V140" s="1"/>
    </row>
    <row r="141" spans="1:22" ht="18.75" customHeight="1" x14ac:dyDescent="0.25">
      <c r="A141" s="42">
        <v>17</v>
      </c>
      <c r="B141" s="63" t="s">
        <v>239</v>
      </c>
      <c r="C141" s="42" t="s">
        <v>169</v>
      </c>
      <c r="D141" s="42" t="s">
        <v>29</v>
      </c>
      <c r="E141" s="42">
        <v>10700</v>
      </c>
      <c r="F141" s="42"/>
      <c r="G141" s="42">
        <v>10700</v>
      </c>
      <c r="H141" s="46">
        <v>48000</v>
      </c>
      <c r="I141" s="12" t="s">
        <v>3</v>
      </c>
      <c r="J141" s="12">
        <f>SUM(J142:J143)</f>
        <v>46220</v>
      </c>
      <c r="K141" s="12">
        <f t="shared" ref="K141:Q141" si="37">SUM(K142:K143)</f>
        <v>0</v>
      </c>
      <c r="L141" s="12">
        <f t="shared" si="37"/>
        <v>0</v>
      </c>
      <c r="M141" s="12">
        <f t="shared" si="37"/>
        <v>0</v>
      </c>
      <c r="N141" s="12">
        <f t="shared" si="37"/>
        <v>12220</v>
      </c>
      <c r="O141" s="12">
        <f t="shared" ref="O141:O146" si="38">M141+N141</f>
        <v>12220</v>
      </c>
      <c r="P141" s="12">
        <f t="shared" si="37"/>
        <v>14000</v>
      </c>
      <c r="Q141" s="12">
        <f t="shared" si="37"/>
        <v>20000</v>
      </c>
      <c r="R141" s="42" t="s">
        <v>169</v>
      </c>
      <c r="S141" s="44"/>
      <c r="T141" s="44"/>
      <c r="U141" s="1"/>
      <c r="V141" s="1"/>
    </row>
    <row r="142" spans="1:22" x14ac:dyDescent="0.25">
      <c r="A142" s="42"/>
      <c r="B142" s="64"/>
      <c r="C142" s="42"/>
      <c r="D142" s="42"/>
      <c r="E142" s="42"/>
      <c r="F142" s="42"/>
      <c r="G142" s="42"/>
      <c r="H142" s="47"/>
      <c r="I142" s="13" t="s">
        <v>11</v>
      </c>
      <c r="J142" s="13">
        <f t="shared" si="17"/>
        <v>44000</v>
      </c>
      <c r="K142" s="13">
        <v>0</v>
      </c>
      <c r="L142" s="13">
        <v>0</v>
      </c>
      <c r="M142" s="13">
        <v>0</v>
      </c>
      <c r="N142" s="13">
        <f>N145+N148</f>
        <v>10000</v>
      </c>
      <c r="O142" s="13">
        <f t="shared" si="38"/>
        <v>10000</v>
      </c>
      <c r="P142" s="13">
        <v>14000</v>
      </c>
      <c r="Q142" s="13">
        <v>20000</v>
      </c>
      <c r="R142" s="42"/>
      <c r="S142" s="44"/>
      <c r="T142" s="44"/>
      <c r="U142" s="1"/>
      <c r="V142" s="1"/>
    </row>
    <row r="143" spans="1:22" ht="49.5" customHeight="1" x14ac:dyDescent="0.25">
      <c r="A143" s="42"/>
      <c r="B143" s="65"/>
      <c r="C143" s="42"/>
      <c r="D143" s="42"/>
      <c r="E143" s="42"/>
      <c r="F143" s="42"/>
      <c r="G143" s="42"/>
      <c r="H143" s="47"/>
      <c r="I143" s="13" t="s">
        <v>196</v>
      </c>
      <c r="J143" s="13">
        <f t="shared" si="17"/>
        <v>2220</v>
      </c>
      <c r="K143" s="13">
        <v>0</v>
      </c>
      <c r="L143" s="13">
        <v>0</v>
      </c>
      <c r="M143" s="13">
        <v>0</v>
      </c>
      <c r="N143" s="13">
        <f>N146+N149</f>
        <v>2220</v>
      </c>
      <c r="O143" s="13">
        <f t="shared" si="38"/>
        <v>2220</v>
      </c>
      <c r="P143" s="13">
        <v>0</v>
      </c>
      <c r="Q143" s="13">
        <v>0</v>
      </c>
      <c r="R143" s="42"/>
      <c r="S143" s="44"/>
      <c r="T143" s="44"/>
      <c r="U143" s="1"/>
      <c r="V143" s="1"/>
    </row>
    <row r="144" spans="1:22" ht="48.75" customHeight="1" x14ac:dyDescent="0.25">
      <c r="A144" s="42" t="s">
        <v>167</v>
      </c>
      <c r="B144" s="63" t="s">
        <v>251</v>
      </c>
      <c r="C144" s="42" t="s">
        <v>46</v>
      </c>
      <c r="D144" s="42">
        <v>2013</v>
      </c>
      <c r="E144" s="42">
        <v>10220</v>
      </c>
      <c r="F144" s="42"/>
      <c r="G144" s="42">
        <v>10220</v>
      </c>
      <c r="H144" s="46">
        <v>10220</v>
      </c>
      <c r="I144" s="12" t="s">
        <v>3</v>
      </c>
      <c r="J144" s="12">
        <f>SUM(J145:J146)</f>
        <v>10220</v>
      </c>
      <c r="K144" s="12">
        <f>SUM(K145:K146)</f>
        <v>0</v>
      </c>
      <c r="L144" s="12">
        <f>SUM(L145:L146)</f>
        <v>0</v>
      </c>
      <c r="M144" s="12">
        <f>SUM(M145:M146)</f>
        <v>0</v>
      </c>
      <c r="N144" s="12">
        <f>SUM(N145:N146)</f>
        <v>10220</v>
      </c>
      <c r="O144" s="12">
        <f t="shared" si="38"/>
        <v>10220</v>
      </c>
      <c r="P144" s="12">
        <f>SUM(P145:P146)</f>
        <v>0</v>
      </c>
      <c r="Q144" s="12">
        <f>SUM(Q145:Q146)</f>
        <v>0</v>
      </c>
      <c r="R144" s="42" t="s">
        <v>46</v>
      </c>
      <c r="S144" s="42" t="s">
        <v>165</v>
      </c>
      <c r="T144" s="44"/>
      <c r="U144" s="1"/>
      <c r="V144" s="1"/>
    </row>
    <row r="145" spans="1:22" ht="28.5" customHeight="1" x14ac:dyDescent="0.25">
      <c r="A145" s="42"/>
      <c r="B145" s="64"/>
      <c r="C145" s="42"/>
      <c r="D145" s="42"/>
      <c r="E145" s="42"/>
      <c r="F145" s="42"/>
      <c r="G145" s="42"/>
      <c r="H145" s="47"/>
      <c r="I145" s="13" t="s">
        <v>11</v>
      </c>
      <c r="J145" s="13">
        <f>K145+L145+O145+P145+Q145</f>
        <v>10000</v>
      </c>
      <c r="K145" s="13">
        <v>0</v>
      </c>
      <c r="L145" s="13">
        <v>0</v>
      </c>
      <c r="M145" s="13">
        <v>0</v>
      </c>
      <c r="N145" s="13">
        <v>10000</v>
      </c>
      <c r="O145" s="13">
        <f t="shared" si="38"/>
        <v>10000</v>
      </c>
      <c r="P145" s="13">
        <v>0</v>
      </c>
      <c r="Q145" s="13">
        <v>0</v>
      </c>
      <c r="R145" s="42"/>
      <c r="S145" s="42"/>
      <c r="T145" s="44"/>
      <c r="U145" s="1"/>
      <c r="V145" s="1"/>
    </row>
    <row r="146" spans="1:22" ht="51.75" customHeight="1" x14ac:dyDescent="0.25">
      <c r="A146" s="42"/>
      <c r="B146" s="65"/>
      <c r="C146" s="42"/>
      <c r="D146" s="42"/>
      <c r="E146" s="42"/>
      <c r="F146" s="42"/>
      <c r="G146" s="42"/>
      <c r="H146" s="47"/>
      <c r="I146" s="13" t="s">
        <v>196</v>
      </c>
      <c r="J146" s="13">
        <f>K146+L146+O146+P146+Q146</f>
        <v>220</v>
      </c>
      <c r="K146" s="13">
        <v>0</v>
      </c>
      <c r="L146" s="13">
        <v>0</v>
      </c>
      <c r="M146" s="13">
        <v>0</v>
      </c>
      <c r="N146" s="13">
        <v>220</v>
      </c>
      <c r="O146" s="13">
        <f t="shared" si="38"/>
        <v>220</v>
      </c>
      <c r="P146" s="13">
        <v>0</v>
      </c>
      <c r="Q146" s="13">
        <v>0</v>
      </c>
      <c r="R146" s="42"/>
      <c r="S146" s="42"/>
      <c r="T146" s="44"/>
      <c r="U146" s="1"/>
      <c r="V146" s="1"/>
    </row>
    <row r="147" spans="1:22" ht="24" customHeight="1" x14ac:dyDescent="0.25">
      <c r="A147" s="42" t="s">
        <v>168</v>
      </c>
      <c r="B147" s="63" t="s">
        <v>252</v>
      </c>
      <c r="C147" s="42" t="s">
        <v>136</v>
      </c>
      <c r="D147" s="42"/>
      <c r="E147" s="42"/>
      <c r="F147" s="42"/>
      <c r="G147" s="42"/>
      <c r="H147" s="46">
        <v>2000</v>
      </c>
      <c r="I147" s="12" t="s">
        <v>3</v>
      </c>
      <c r="J147" s="12">
        <f>SUM(J148:J149)</f>
        <v>2000</v>
      </c>
      <c r="K147" s="12">
        <f>SUM(K148:K149)</f>
        <v>0</v>
      </c>
      <c r="L147" s="12">
        <f>SUM(L148:L149)</f>
        <v>0</v>
      </c>
      <c r="M147" s="12">
        <f>SUM(M148:M149)</f>
        <v>0</v>
      </c>
      <c r="N147" s="9">
        <f>SUM(N148:N149)</f>
        <v>2000</v>
      </c>
      <c r="O147" s="12">
        <f t="shared" ref="O147:O155" si="39">M147+N147</f>
        <v>2000</v>
      </c>
      <c r="P147" s="12">
        <f>SUM(P148:P149)</f>
        <v>0</v>
      </c>
      <c r="Q147" s="12">
        <f>SUM(Q148:Q149)</f>
        <v>0</v>
      </c>
      <c r="R147" s="33" t="s">
        <v>136</v>
      </c>
      <c r="S147" s="44"/>
      <c r="T147" s="44"/>
      <c r="U147" s="1"/>
      <c r="V147" s="1"/>
    </row>
    <row r="148" spans="1:22" x14ac:dyDescent="0.25">
      <c r="A148" s="42"/>
      <c r="B148" s="64"/>
      <c r="C148" s="42"/>
      <c r="D148" s="42"/>
      <c r="E148" s="42"/>
      <c r="F148" s="42"/>
      <c r="G148" s="42"/>
      <c r="H148" s="47"/>
      <c r="I148" s="13" t="s">
        <v>11</v>
      </c>
      <c r="J148" s="13">
        <f>K148+L148+O148+P148+Q148</f>
        <v>0</v>
      </c>
      <c r="K148" s="13">
        <f>L148+M148+P148+Q148+R148</f>
        <v>0</v>
      </c>
      <c r="L148" s="13">
        <f>M148+N148+Q148+R148+S148</f>
        <v>0</v>
      </c>
      <c r="M148" s="13"/>
      <c r="N148" s="13"/>
      <c r="O148" s="13">
        <f t="shared" si="39"/>
        <v>0</v>
      </c>
      <c r="P148" s="13">
        <f>Q148+R148+T148+U148</f>
        <v>0</v>
      </c>
      <c r="Q148" s="13">
        <f>R148+S148+U148+V148</f>
        <v>0</v>
      </c>
      <c r="R148" s="34"/>
      <c r="S148" s="44"/>
      <c r="T148" s="44"/>
      <c r="U148" s="1"/>
      <c r="V148" s="1"/>
    </row>
    <row r="149" spans="1:22" ht="64.5" customHeight="1" x14ac:dyDescent="0.25">
      <c r="A149" s="42"/>
      <c r="B149" s="65"/>
      <c r="C149" s="42"/>
      <c r="D149" s="42"/>
      <c r="E149" s="42"/>
      <c r="F149" s="42"/>
      <c r="G149" s="42"/>
      <c r="H149" s="47"/>
      <c r="I149" s="13" t="s">
        <v>196</v>
      </c>
      <c r="J149" s="13">
        <f>K149+L149+O149+P149+Q149</f>
        <v>2000</v>
      </c>
      <c r="K149" s="13">
        <v>0</v>
      </c>
      <c r="L149" s="13">
        <v>0</v>
      </c>
      <c r="M149" s="13"/>
      <c r="N149" s="13">
        <v>2000</v>
      </c>
      <c r="O149" s="13">
        <f t="shared" si="39"/>
        <v>2000</v>
      </c>
      <c r="P149" s="13">
        <f>Q149+R149+T149+U149</f>
        <v>0</v>
      </c>
      <c r="Q149" s="13">
        <f>R149+S149+U149+V149</f>
        <v>0</v>
      </c>
      <c r="R149" s="35"/>
      <c r="S149" s="44"/>
      <c r="T149" s="44"/>
      <c r="U149" s="1"/>
      <c r="V149" s="1"/>
    </row>
    <row r="150" spans="1:22" ht="36" customHeight="1" x14ac:dyDescent="0.25">
      <c r="A150" s="42">
        <v>18</v>
      </c>
      <c r="B150" s="52" t="s">
        <v>65</v>
      </c>
      <c r="C150" s="42" t="s">
        <v>66</v>
      </c>
      <c r="D150" s="42" t="s">
        <v>64</v>
      </c>
      <c r="E150" s="42">
        <v>9378</v>
      </c>
      <c r="F150" s="42"/>
      <c r="G150" s="42">
        <v>9378</v>
      </c>
      <c r="H150" s="46">
        <v>88526</v>
      </c>
      <c r="I150" s="12" t="s">
        <v>3</v>
      </c>
      <c r="J150" s="12">
        <f>SUM(J151:J152)</f>
        <v>30000</v>
      </c>
      <c r="K150" s="12">
        <f t="shared" ref="K150:Q150" si="40">SUM(K151:K152)</f>
        <v>0</v>
      </c>
      <c r="L150" s="12">
        <f t="shared" si="40"/>
        <v>0</v>
      </c>
      <c r="M150" s="12">
        <f t="shared" si="40"/>
        <v>0</v>
      </c>
      <c r="N150" s="12"/>
      <c r="O150" s="12">
        <f t="shared" si="39"/>
        <v>0</v>
      </c>
      <c r="P150" s="12">
        <f t="shared" si="40"/>
        <v>15000</v>
      </c>
      <c r="Q150" s="12">
        <f t="shared" si="40"/>
        <v>15000</v>
      </c>
      <c r="R150" s="42" t="s">
        <v>66</v>
      </c>
      <c r="S150" s="42"/>
      <c r="T150" s="45" t="s">
        <v>225</v>
      </c>
      <c r="U150" s="1"/>
      <c r="V150" s="1"/>
    </row>
    <row r="151" spans="1:22" ht="28.5" customHeight="1" x14ac:dyDescent="0.25">
      <c r="A151" s="42"/>
      <c r="B151" s="53"/>
      <c r="C151" s="42"/>
      <c r="D151" s="42"/>
      <c r="E151" s="42"/>
      <c r="F151" s="42"/>
      <c r="G151" s="42"/>
      <c r="H151" s="47"/>
      <c r="I151" s="13" t="s">
        <v>11</v>
      </c>
      <c r="J151" s="13">
        <f t="shared" si="17"/>
        <v>30000</v>
      </c>
      <c r="K151" s="13">
        <v>0</v>
      </c>
      <c r="L151" s="13">
        <v>0</v>
      </c>
      <c r="M151" s="13">
        <v>0</v>
      </c>
      <c r="N151" s="13"/>
      <c r="O151" s="13">
        <f t="shared" si="39"/>
        <v>0</v>
      </c>
      <c r="P151" s="13">
        <v>15000</v>
      </c>
      <c r="Q151" s="13">
        <v>15000</v>
      </c>
      <c r="R151" s="42"/>
      <c r="S151" s="42"/>
      <c r="T151" s="45"/>
      <c r="U151" s="1"/>
      <c r="V151" s="1"/>
    </row>
    <row r="152" spans="1:22" ht="28.5" customHeight="1" x14ac:dyDescent="0.25">
      <c r="A152" s="42"/>
      <c r="B152" s="54"/>
      <c r="C152" s="42"/>
      <c r="D152" s="42"/>
      <c r="E152" s="42"/>
      <c r="F152" s="42"/>
      <c r="G152" s="42"/>
      <c r="H152" s="47"/>
      <c r="I152" s="13" t="s">
        <v>196</v>
      </c>
      <c r="J152" s="13">
        <f t="shared" si="17"/>
        <v>0</v>
      </c>
      <c r="K152" s="13">
        <v>0</v>
      </c>
      <c r="L152" s="13">
        <v>0</v>
      </c>
      <c r="M152" s="13">
        <v>0</v>
      </c>
      <c r="N152" s="13"/>
      <c r="O152" s="13">
        <f t="shared" si="39"/>
        <v>0</v>
      </c>
      <c r="P152" s="13">
        <v>0</v>
      </c>
      <c r="Q152" s="13">
        <v>0</v>
      </c>
      <c r="R152" s="42"/>
      <c r="S152" s="42"/>
      <c r="T152" s="45"/>
      <c r="U152" s="1"/>
      <c r="V152" s="1"/>
    </row>
    <row r="153" spans="1:22" ht="18.75" customHeight="1" x14ac:dyDescent="0.25">
      <c r="A153" s="42">
        <v>19</v>
      </c>
      <c r="B153" s="52" t="s">
        <v>67</v>
      </c>
      <c r="C153" s="42" t="s">
        <v>68</v>
      </c>
      <c r="D153" s="42" t="s">
        <v>43</v>
      </c>
      <c r="E153" s="42">
        <v>8600</v>
      </c>
      <c r="F153" s="42"/>
      <c r="G153" s="42">
        <v>8600</v>
      </c>
      <c r="H153" s="46">
        <v>38700</v>
      </c>
      <c r="I153" s="12" t="s">
        <v>3</v>
      </c>
      <c r="J153" s="12">
        <f>SUM(J154:J155)</f>
        <v>26202</v>
      </c>
      <c r="K153" s="12">
        <f t="shared" ref="K153:Q153" si="41">SUM(K154:K155)</f>
        <v>0</v>
      </c>
      <c r="L153" s="12">
        <f t="shared" si="41"/>
        <v>26202</v>
      </c>
      <c r="M153" s="12">
        <f t="shared" si="41"/>
        <v>0</v>
      </c>
      <c r="N153" s="12"/>
      <c r="O153" s="12">
        <f t="shared" si="39"/>
        <v>0</v>
      </c>
      <c r="P153" s="12">
        <f t="shared" si="41"/>
        <v>0</v>
      </c>
      <c r="Q153" s="12">
        <f t="shared" si="41"/>
        <v>0</v>
      </c>
      <c r="R153" s="42" t="s">
        <v>68</v>
      </c>
      <c r="S153" s="42"/>
      <c r="T153" s="45" t="s">
        <v>154</v>
      </c>
      <c r="U153" s="1"/>
      <c r="V153" s="1"/>
    </row>
    <row r="154" spans="1:22" x14ac:dyDescent="0.25">
      <c r="A154" s="42"/>
      <c r="B154" s="53"/>
      <c r="C154" s="42"/>
      <c r="D154" s="42"/>
      <c r="E154" s="42"/>
      <c r="F154" s="42"/>
      <c r="G154" s="42"/>
      <c r="H154" s="47"/>
      <c r="I154" s="13" t="s">
        <v>11</v>
      </c>
      <c r="J154" s="13">
        <f t="shared" si="17"/>
        <v>26147</v>
      </c>
      <c r="K154" s="13">
        <v>0</v>
      </c>
      <c r="L154" s="13">
        <v>26147</v>
      </c>
      <c r="M154" s="13">
        <v>0</v>
      </c>
      <c r="N154" s="13"/>
      <c r="O154" s="13">
        <f t="shared" si="39"/>
        <v>0</v>
      </c>
      <c r="P154" s="13">
        <v>0</v>
      </c>
      <c r="Q154" s="13">
        <v>0</v>
      </c>
      <c r="R154" s="42"/>
      <c r="S154" s="42"/>
      <c r="T154" s="45"/>
      <c r="U154" s="1"/>
      <c r="V154" s="1"/>
    </row>
    <row r="155" spans="1:22" x14ac:dyDescent="0.25">
      <c r="A155" s="42"/>
      <c r="B155" s="54"/>
      <c r="C155" s="42"/>
      <c r="D155" s="42"/>
      <c r="E155" s="42"/>
      <c r="F155" s="42"/>
      <c r="G155" s="42"/>
      <c r="H155" s="47"/>
      <c r="I155" s="13" t="s">
        <v>196</v>
      </c>
      <c r="J155" s="13">
        <f>K155+L155+O155+P155+Q155</f>
        <v>55</v>
      </c>
      <c r="K155" s="13">
        <v>0</v>
      </c>
      <c r="L155" s="13">
        <v>55</v>
      </c>
      <c r="M155" s="13">
        <v>0</v>
      </c>
      <c r="N155" s="13"/>
      <c r="O155" s="13">
        <f t="shared" si="39"/>
        <v>0</v>
      </c>
      <c r="P155" s="13">
        <v>0</v>
      </c>
      <c r="Q155" s="13">
        <v>0</v>
      </c>
      <c r="R155" s="42"/>
      <c r="S155" s="42"/>
      <c r="T155" s="45"/>
      <c r="U155" s="1"/>
      <c r="V155" s="1"/>
    </row>
    <row r="156" spans="1:22" ht="21" customHeight="1" x14ac:dyDescent="0.25">
      <c r="A156" s="42">
        <v>20</v>
      </c>
      <c r="B156" s="52" t="s">
        <v>69</v>
      </c>
      <c r="C156" s="42" t="s">
        <v>70</v>
      </c>
      <c r="D156" s="42">
        <v>2012</v>
      </c>
      <c r="E156" s="42"/>
      <c r="F156" s="42"/>
      <c r="G156" s="42"/>
      <c r="H156" s="46">
        <v>9157</v>
      </c>
      <c r="I156" s="12" t="s">
        <v>3</v>
      </c>
      <c r="J156" s="12">
        <f>SUM(J157:J158)</f>
        <v>100</v>
      </c>
      <c r="K156" s="12">
        <f t="shared" ref="K156:Q156" si="42">SUM(K157:K158)</f>
        <v>0</v>
      </c>
      <c r="L156" s="12">
        <f t="shared" si="42"/>
        <v>0</v>
      </c>
      <c r="M156" s="12">
        <f t="shared" si="42"/>
        <v>0</v>
      </c>
      <c r="N156" s="12">
        <f t="shared" si="42"/>
        <v>100</v>
      </c>
      <c r="O156" s="12">
        <f>M156+N156</f>
        <v>100</v>
      </c>
      <c r="P156" s="12">
        <f t="shared" si="42"/>
        <v>0</v>
      </c>
      <c r="Q156" s="12">
        <f t="shared" si="42"/>
        <v>0</v>
      </c>
      <c r="R156" s="42" t="s">
        <v>70</v>
      </c>
      <c r="S156" s="42" t="s">
        <v>177</v>
      </c>
      <c r="T156" s="45" t="s">
        <v>155</v>
      </c>
      <c r="U156" s="1"/>
      <c r="V156" s="1"/>
    </row>
    <row r="157" spans="1:22" x14ac:dyDescent="0.25">
      <c r="A157" s="42"/>
      <c r="B157" s="53"/>
      <c r="C157" s="42"/>
      <c r="D157" s="42"/>
      <c r="E157" s="42"/>
      <c r="F157" s="42"/>
      <c r="G157" s="42"/>
      <c r="H157" s="47"/>
      <c r="I157" s="13" t="s">
        <v>11</v>
      </c>
      <c r="J157" s="13">
        <f t="shared" ref="J157:J191" si="43">K157+L157+O157+P157+Q157</f>
        <v>0</v>
      </c>
      <c r="K157" s="13">
        <v>0</v>
      </c>
      <c r="L157" s="13">
        <v>0</v>
      </c>
      <c r="M157" s="13">
        <v>0</v>
      </c>
      <c r="N157" s="13"/>
      <c r="O157" s="13">
        <f>M157+N157</f>
        <v>0</v>
      </c>
      <c r="P157" s="13">
        <v>0</v>
      </c>
      <c r="Q157" s="13">
        <v>0</v>
      </c>
      <c r="R157" s="42"/>
      <c r="S157" s="42"/>
      <c r="T157" s="45"/>
      <c r="U157" s="1"/>
      <c r="V157" s="1"/>
    </row>
    <row r="158" spans="1:22" ht="28.5" customHeight="1" x14ac:dyDescent="0.25">
      <c r="A158" s="42"/>
      <c r="B158" s="54"/>
      <c r="C158" s="42"/>
      <c r="D158" s="42"/>
      <c r="E158" s="42"/>
      <c r="F158" s="42"/>
      <c r="G158" s="42"/>
      <c r="H158" s="47"/>
      <c r="I158" s="13" t="s">
        <v>196</v>
      </c>
      <c r="J158" s="13">
        <f t="shared" si="43"/>
        <v>100</v>
      </c>
      <c r="K158" s="13">
        <v>0</v>
      </c>
      <c r="L158" s="13">
        <v>0</v>
      </c>
      <c r="M158" s="13">
        <v>0</v>
      </c>
      <c r="N158" s="13">
        <v>100</v>
      </c>
      <c r="O158" s="13">
        <f>M158+N158</f>
        <v>100</v>
      </c>
      <c r="P158" s="13">
        <v>0</v>
      </c>
      <c r="Q158" s="13">
        <v>0</v>
      </c>
      <c r="R158" s="42"/>
      <c r="S158" s="42"/>
      <c r="T158" s="45"/>
      <c r="U158" s="1"/>
      <c r="V158" s="1"/>
    </row>
    <row r="159" spans="1:22" ht="19.5" customHeight="1" x14ac:dyDescent="0.25">
      <c r="A159" s="42">
        <v>21</v>
      </c>
      <c r="B159" s="52" t="s">
        <v>253</v>
      </c>
      <c r="C159" s="42" t="s">
        <v>71</v>
      </c>
      <c r="D159" s="42" t="s">
        <v>15</v>
      </c>
      <c r="E159" s="42">
        <v>24500</v>
      </c>
      <c r="F159" s="42">
        <v>5500</v>
      </c>
      <c r="G159" s="42">
        <v>19000</v>
      </c>
      <c r="H159" s="46">
        <v>110000</v>
      </c>
      <c r="I159" s="12" t="s">
        <v>3</v>
      </c>
      <c r="J159" s="12">
        <f>SUM(J160:J161)</f>
        <v>51500</v>
      </c>
      <c r="K159" s="12">
        <f t="shared" ref="K159:Q159" si="44">SUM(K160:K161)</f>
        <v>51500</v>
      </c>
      <c r="L159" s="12">
        <f t="shared" si="44"/>
        <v>0</v>
      </c>
      <c r="M159" s="12">
        <f t="shared" si="44"/>
        <v>0</v>
      </c>
      <c r="N159" s="12"/>
      <c r="O159" s="12"/>
      <c r="P159" s="12">
        <f t="shared" si="44"/>
        <v>0</v>
      </c>
      <c r="Q159" s="12">
        <f t="shared" si="44"/>
        <v>0</v>
      </c>
      <c r="R159" s="42" t="s">
        <v>71</v>
      </c>
      <c r="S159" s="42" t="s">
        <v>177</v>
      </c>
      <c r="T159" s="45" t="s">
        <v>226</v>
      </c>
      <c r="U159" s="1"/>
      <c r="V159" s="1"/>
    </row>
    <row r="160" spans="1:22" x14ac:dyDescent="0.25">
      <c r="A160" s="42"/>
      <c r="B160" s="53"/>
      <c r="C160" s="42"/>
      <c r="D160" s="42"/>
      <c r="E160" s="42"/>
      <c r="F160" s="42"/>
      <c r="G160" s="42"/>
      <c r="H160" s="47"/>
      <c r="I160" s="13" t="s">
        <v>11</v>
      </c>
      <c r="J160" s="13">
        <f t="shared" si="43"/>
        <v>41250</v>
      </c>
      <c r="K160" s="13">
        <v>41250</v>
      </c>
      <c r="L160" s="13">
        <v>0</v>
      </c>
      <c r="M160" s="13">
        <v>0</v>
      </c>
      <c r="N160" s="13"/>
      <c r="O160" s="13"/>
      <c r="P160" s="13">
        <v>0</v>
      </c>
      <c r="Q160" s="13">
        <v>0</v>
      </c>
      <c r="R160" s="42"/>
      <c r="S160" s="42"/>
      <c r="T160" s="45"/>
      <c r="U160" s="1"/>
      <c r="V160" s="1"/>
    </row>
    <row r="161" spans="1:22" ht="18" customHeight="1" x14ac:dyDescent="0.25">
      <c r="A161" s="42"/>
      <c r="B161" s="54"/>
      <c r="C161" s="42"/>
      <c r="D161" s="42"/>
      <c r="E161" s="42"/>
      <c r="F161" s="42"/>
      <c r="G161" s="42"/>
      <c r="H161" s="47"/>
      <c r="I161" s="13" t="s">
        <v>196</v>
      </c>
      <c r="J161" s="13">
        <f t="shared" si="43"/>
        <v>10250</v>
      </c>
      <c r="K161" s="13">
        <v>10250</v>
      </c>
      <c r="L161" s="13">
        <v>0</v>
      </c>
      <c r="M161" s="13">
        <v>0</v>
      </c>
      <c r="N161" s="13"/>
      <c r="O161" s="13"/>
      <c r="P161" s="13">
        <v>0</v>
      </c>
      <c r="Q161" s="13">
        <v>0</v>
      </c>
      <c r="R161" s="42"/>
      <c r="S161" s="42"/>
      <c r="T161" s="45"/>
      <c r="U161" s="1"/>
      <c r="V161" s="1"/>
    </row>
    <row r="162" spans="1:22" ht="24" customHeight="1" x14ac:dyDescent="0.25">
      <c r="A162" s="42">
        <v>22</v>
      </c>
      <c r="B162" s="52" t="s">
        <v>254</v>
      </c>
      <c r="C162" s="42" t="s">
        <v>136</v>
      </c>
      <c r="D162" s="42"/>
      <c r="E162" s="42"/>
      <c r="F162" s="42"/>
      <c r="G162" s="42"/>
      <c r="H162" s="46">
        <v>497</v>
      </c>
      <c r="I162" s="12" t="s">
        <v>3</v>
      </c>
      <c r="J162" s="12">
        <f>SUM(J163:J164)</f>
        <v>497</v>
      </c>
      <c r="K162" s="12">
        <f>SUM(K163:K164)</f>
        <v>0</v>
      </c>
      <c r="L162" s="12">
        <f>SUM(L163:L164)</f>
        <v>0</v>
      </c>
      <c r="M162" s="12">
        <f>SUM(M163:M164)</f>
        <v>0</v>
      </c>
      <c r="N162" s="9">
        <f>SUM(N163:N164)</f>
        <v>497</v>
      </c>
      <c r="O162" s="9">
        <f t="shared" ref="O162:O167" si="45">M162+N162</f>
        <v>497</v>
      </c>
      <c r="P162" s="12">
        <f>SUM(P163:P164)</f>
        <v>0</v>
      </c>
      <c r="Q162" s="12">
        <f>SUM(Q163:Q164)</f>
        <v>0</v>
      </c>
      <c r="R162" s="33" t="s">
        <v>136</v>
      </c>
      <c r="S162" s="44"/>
      <c r="T162" s="44"/>
      <c r="U162" s="1"/>
      <c r="V162" s="1"/>
    </row>
    <row r="163" spans="1:22" x14ac:dyDescent="0.25">
      <c r="A163" s="42"/>
      <c r="B163" s="53"/>
      <c r="C163" s="42"/>
      <c r="D163" s="42"/>
      <c r="E163" s="42"/>
      <c r="F163" s="42"/>
      <c r="G163" s="42"/>
      <c r="H163" s="47"/>
      <c r="I163" s="13" t="s">
        <v>11</v>
      </c>
      <c r="J163" s="13">
        <f>K163+L163+O163+P163+Q163</f>
        <v>0</v>
      </c>
      <c r="K163" s="13">
        <f>L163+M163+P163+Q163+R163</f>
        <v>0</v>
      </c>
      <c r="L163" s="13">
        <f>M163+N163+Q163+R163+S163</f>
        <v>0</v>
      </c>
      <c r="M163" s="13"/>
      <c r="N163" s="13"/>
      <c r="O163" s="13">
        <f t="shared" si="45"/>
        <v>0</v>
      </c>
      <c r="P163" s="13">
        <v>0</v>
      </c>
      <c r="Q163" s="13">
        <v>0</v>
      </c>
      <c r="R163" s="34"/>
      <c r="S163" s="44"/>
      <c r="T163" s="44"/>
      <c r="U163" s="1"/>
      <c r="V163" s="1"/>
    </row>
    <row r="164" spans="1:22" ht="81.75" customHeight="1" x14ac:dyDescent="0.25">
      <c r="A164" s="42"/>
      <c r="B164" s="54"/>
      <c r="C164" s="42"/>
      <c r="D164" s="42"/>
      <c r="E164" s="42"/>
      <c r="F164" s="42"/>
      <c r="G164" s="42"/>
      <c r="H164" s="47"/>
      <c r="I164" s="13" t="s">
        <v>196</v>
      </c>
      <c r="J164" s="13">
        <f>K164+L164+O164+P164+Q164</f>
        <v>497</v>
      </c>
      <c r="K164" s="13">
        <v>0</v>
      </c>
      <c r="L164" s="13">
        <v>0</v>
      </c>
      <c r="M164" s="13"/>
      <c r="N164" s="13">
        <v>497</v>
      </c>
      <c r="O164" s="13">
        <f t="shared" si="45"/>
        <v>497</v>
      </c>
      <c r="P164" s="13">
        <v>0</v>
      </c>
      <c r="Q164" s="13">
        <v>0</v>
      </c>
      <c r="R164" s="35"/>
      <c r="S164" s="44"/>
      <c r="T164" s="44"/>
      <c r="U164" s="1"/>
      <c r="V164" s="1"/>
    </row>
    <row r="165" spans="1:22" ht="31.5" customHeight="1" x14ac:dyDescent="0.25">
      <c r="A165" s="42">
        <v>23</v>
      </c>
      <c r="B165" s="63" t="s">
        <v>72</v>
      </c>
      <c r="C165" s="42" t="s">
        <v>73</v>
      </c>
      <c r="D165" s="42">
        <v>2011</v>
      </c>
      <c r="E165" s="42">
        <v>893</v>
      </c>
      <c r="F165" s="42"/>
      <c r="G165" s="42">
        <v>893</v>
      </c>
      <c r="H165" s="46">
        <v>4020</v>
      </c>
      <c r="I165" s="12" t="s">
        <v>3</v>
      </c>
      <c r="J165" s="12">
        <f>SUM(J166:J167)</f>
        <v>3000</v>
      </c>
      <c r="K165" s="12">
        <f t="shared" ref="K165:Q165" si="46">SUM(K166:K167)</f>
        <v>3000</v>
      </c>
      <c r="L165" s="12">
        <f t="shared" si="46"/>
        <v>0</v>
      </c>
      <c r="M165" s="12">
        <f t="shared" si="46"/>
        <v>0</v>
      </c>
      <c r="N165" s="12"/>
      <c r="O165" s="9">
        <f t="shared" si="45"/>
        <v>0</v>
      </c>
      <c r="P165" s="12">
        <f t="shared" si="46"/>
        <v>0</v>
      </c>
      <c r="Q165" s="12">
        <f t="shared" si="46"/>
        <v>0</v>
      </c>
      <c r="R165" s="42" t="s">
        <v>73</v>
      </c>
      <c r="S165" s="42" t="s">
        <v>177</v>
      </c>
      <c r="T165" s="42" t="s">
        <v>74</v>
      </c>
      <c r="U165" s="1"/>
      <c r="V165" s="1"/>
    </row>
    <row r="166" spans="1:22" x14ac:dyDescent="0.25">
      <c r="A166" s="42"/>
      <c r="B166" s="64"/>
      <c r="C166" s="42"/>
      <c r="D166" s="42"/>
      <c r="E166" s="42"/>
      <c r="F166" s="42"/>
      <c r="G166" s="42"/>
      <c r="H166" s="47"/>
      <c r="I166" s="13" t="s">
        <v>11</v>
      </c>
      <c r="J166" s="13">
        <f t="shared" si="43"/>
        <v>3000</v>
      </c>
      <c r="K166" s="13">
        <v>3000</v>
      </c>
      <c r="L166" s="13">
        <v>0</v>
      </c>
      <c r="M166" s="13">
        <v>0</v>
      </c>
      <c r="N166" s="13"/>
      <c r="O166" s="13">
        <f t="shared" si="45"/>
        <v>0</v>
      </c>
      <c r="P166" s="13">
        <v>0</v>
      </c>
      <c r="Q166" s="13">
        <v>0</v>
      </c>
      <c r="R166" s="42"/>
      <c r="S166" s="42"/>
      <c r="T166" s="42"/>
      <c r="U166" s="1"/>
      <c r="V166" s="1"/>
    </row>
    <row r="167" spans="1:22" x14ac:dyDescent="0.25">
      <c r="A167" s="42"/>
      <c r="B167" s="65"/>
      <c r="C167" s="42"/>
      <c r="D167" s="42"/>
      <c r="E167" s="42"/>
      <c r="F167" s="42"/>
      <c r="G167" s="42"/>
      <c r="H167" s="47"/>
      <c r="I167" s="13" t="s">
        <v>196</v>
      </c>
      <c r="J167" s="13">
        <f t="shared" si="43"/>
        <v>0</v>
      </c>
      <c r="K167" s="13">
        <v>0</v>
      </c>
      <c r="L167" s="13">
        <v>0</v>
      </c>
      <c r="M167" s="13">
        <v>0</v>
      </c>
      <c r="N167" s="13"/>
      <c r="O167" s="13">
        <f t="shared" si="45"/>
        <v>0</v>
      </c>
      <c r="P167" s="13">
        <v>0</v>
      </c>
      <c r="Q167" s="13">
        <v>0</v>
      </c>
      <c r="R167" s="42"/>
      <c r="S167" s="42"/>
      <c r="T167" s="42"/>
      <c r="U167" s="1"/>
      <c r="V167" s="1"/>
    </row>
    <row r="168" spans="1:22" ht="19.5" customHeight="1" x14ac:dyDescent="0.25">
      <c r="A168" s="42">
        <v>24</v>
      </c>
      <c r="B168" s="63" t="s">
        <v>160</v>
      </c>
      <c r="C168" s="42" t="s">
        <v>75</v>
      </c>
      <c r="D168" s="42" t="s">
        <v>29</v>
      </c>
      <c r="E168" s="42"/>
      <c r="F168" s="42"/>
      <c r="G168" s="42"/>
      <c r="H168" s="46">
        <v>209680</v>
      </c>
      <c r="I168" s="12" t="s">
        <v>3</v>
      </c>
      <c r="J168" s="12">
        <f>SUM(J169:J170)</f>
        <v>100010</v>
      </c>
      <c r="K168" s="12">
        <f t="shared" ref="K168:Q168" si="47">SUM(K169:K170)</f>
        <v>0</v>
      </c>
      <c r="L168" s="12">
        <f t="shared" si="47"/>
        <v>0</v>
      </c>
      <c r="M168" s="12">
        <f t="shared" si="47"/>
        <v>0</v>
      </c>
      <c r="N168" s="12">
        <f t="shared" si="47"/>
        <v>10</v>
      </c>
      <c r="O168" s="12">
        <f>M168+N168</f>
        <v>10</v>
      </c>
      <c r="P168" s="12">
        <f t="shared" si="47"/>
        <v>50000</v>
      </c>
      <c r="Q168" s="12">
        <f t="shared" si="47"/>
        <v>50000</v>
      </c>
      <c r="R168" s="42" t="s">
        <v>75</v>
      </c>
      <c r="S168" s="42" t="s">
        <v>177</v>
      </c>
      <c r="T168" s="45" t="s">
        <v>76</v>
      </c>
      <c r="U168" s="1"/>
      <c r="V168" s="1"/>
    </row>
    <row r="169" spans="1:22" x14ac:dyDescent="0.25">
      <c r="A169" s="42"/>
      <c r="B169" s="64"/>
      <c r="C169" s="42"/>
      <c r="D169" s="42"/>
      <c r="E169" s="42"/>
      <c r="F169" s="42"/>
      <c r="G169" s="42"/>
      <c r="H169" s="47"/>
      <c r="I169" s="13" t="s">
        <v>11</v>
      </c>
      <c r="J169" s="13">
        <f t="shared" si="43"/>
        <v>100000</v>
      </c>
      <c r="K169" s="13">
        <v>0</v>
      </c>
      <c r="L169" s="13">
        <v>0</v>
      </c>
      <c r="M169" s="13">
        <v>0</v>
      </c>
      <c r="N169" s="13"/>
      <c r="O169" s="13">
        <f>M169+N169</f>
        <v>0</v>
      </c>
      <c r="P169" s="13">
        <v>50000</v>
      </c>
      <c r="Q169" s="13">
        <v>50000</v>
      </c>
      <c r="R169" s="42"/>
      <c r="S169" s="42"/>
      <c r="T169" s="45"/>
      <c r="U169" s="1"/>
      <c r="V169" s="1"/>
    </row>
    <row r="170" spans="1:22" x14ac:dyDescent="0.25">
      <c r="A170" s="42"/>
      <c r="B170" s="65"/>
      <c r="C170" s="42"/>
      <c r="D170" s="42"/>
      <c r="E170" s="42"/>
      <c r="F170" s="42"/>
      <c r="G170" s="42"/>
      <c r="H170" s="47"/>
      <c r="I170" s="13" t="s">
        <v>196</v>
      </c>
      <c r="J170" s="13">
        <f t="shared" si="43"/>
        <v>10</v>
      </c>
      <c r="K170" s="13">
        <v>0</v>
      </c>
      <c r="L170" s="13">
        <v>0</v>
      </c>
      <c r="M170" s="13">
        <v>0</v>
      </c>
      <c r="N170" s="13">
        <v>10</v>
      </c>
      <c r="O170" s="13">
        <f>M170+N170</f>
        <v>10</v>
      </c>
      <c r="P170" s="13">
        <v>0</v>
      </c>
      <c r="Q170" s="13">
        <v>0</v>
      </c>
      <c r="R170" s="42"/>
      <c r="S170" s="42"/>
      <c r="T170" s="45"/>
      <c r="U170" s="1"/>
      <c r="V170" s="1"/>
    </row>
    <row r="171" spans="1:22" ht="36.75" customHeight="1" x14ac:dyDescent="0.25">
      <c r="A171" s="42">
        <v>25</v>
      </c>
      <c r="B171" s="52" t="s">
        <v>144</v>
      </c>
      <c r="C171" s="42" t="s">
        <v>136</v>
      </c>
      <c r="D171" s="42" t="s">
        <v>29</v>
      </c>
      <c r="E171" s="42"/>
      <c r="F171" s="42"/>
      <c r="G171" s="42"/>
      <c r="H171" s="46">
        <v>290</v>
      </c>
      <c r="I171" s="12" t="s">
        <v>3</v>
      </c>
      <c r="J171" s="12">
        <f>SUM(J172:J173)</f>
        <v>290</v>
      </c>
      <c r="K171" s="12">
        <f t="shared" ref="K171:Q171" si="48">SUM(K172:K173)</f>
        <v>0</v>
      </c>
      <c r="L171" s="12">
        <f t="shared" si="48"/>
        <v>280</v>
      </c>
      <c r="M171" s="12">
        <f t="shared" si="48"/>
        <v>0</v>
      </c>
      <c r="N171" s="12">
        <f t="shared" si="48"/>
        <v>10</v>
      </c>
      <c r="O171" s="12">
        <f t="shared" ref="O171:O179" si="49">M171+N171</f>
        <v>10</v>
      </c>
      <c r="P171" s="12">
        <f t="shared" si="48"/>
        <v>0</v>
      </c>
      <c r="Q171" s="12">
        <f t="shared" si="48"/>
        <v>0</v>
      </c>
      <c r="R171" s="42" t="s">
        <v>136</v>
      </c>
      <c r="S171" s="42"/>
      <c r="T171" s="42"/>
      <c r="U171" s="1"/>
      <c r="V171" s="1"/>
    </row>
    <row r="172" spans="1:22" x14ac:dyDescent="0.25">
      <c r="A172" s="42"/>
      <c r="B172" s="53"/>
      <c r="C172" s="42"/>
      <c r="D172" s="42"/>
      <c r="E172" s="42"/>
      <c r="F172" s="42"/>
      <c r="G172" s="42"/>
      <c r="H172" s="47"/>
      <c r="I172" s="13" t="s">
        <v>11</v>
      </c>
      <c r="J172" s="13">
        <f t="shared" si="43"/>
        <v>0</v>
      </c>
      <c r="K172" s="13">
        <v>0</v>
      </c>
      <c r="L172" s="13">
        <v>0</v>
      </c>
      <c r="M172" s="13">
        <v>0</v>
      </c>
      <c r="N172" s="13"/>
      <c r="O172" s="13">
        <f t="shared" si="49"/>
        <v>0</v>
      </c>
      <c r="P172" s="13">
        <v>0</v>
      </c>
      <c r="Q172" s="13">
        <v>0</v>
      </c>
      <c r="R172" s="42"/>
      <c r="S172" s="42"/>
      <c r="T172" s="42"/>
      <c r="U172" s="1"/>
      <c r="V172" s="1"/>
    </row>
    <row r="173" spans="1:22" ht="32.25" customHeight="1" x14ac:dyDescent="0.25">
      <c r="A173" s="42"/>
      <c r="B173" s="54"/>
      <c r="C173" s="42"/>
      <c r="D173" s="42"/>
      <c r="E173" s="42"/>
      <c r="F173" s="42"/>
      <c r="G173" s="42"/>
      <c r="H173" s="47"/>
      <c r="I173" s="13" t="s">
        <v>196</v>
      </c>
      <c r="J173" s="13">
        <f t="shared" si="43"/>
        <v>290</v>
      </c>
      <c r="K173" s="13">
        <v>0</v>
      </c>
      <c r="L173" s="13">
        <v>280</v>
      </c>
      <c r="M173" s="13">
        <v>0</v>
      </c>
      <c r="N173" s="13">
        <v>10</v>
      </c>
      <c r="O173" s="13">
        <f t="shared" si="49"/>
        <v>10</v>
      </c>
      <c r="P173" s="13">
        <v>0</v>
      </c>
      <c r="Q173" s="13">
        <v>0</v>
      </c>
      <c r="R173" s="42"/>
      <c r="S173" s="42"/>
      <c r="T173" s="42"/>
      <c r="U173" s="1"/>
      <c r="V173" s="1"/>
    </row>
    <row r="174" spans="1:22" ht="24" customHeight="1" x14ac:dyDescent="0.25">
      <c r="A174" s="42">
        <v>26</v>
      </c>
      <c r="B174" s="52" t="s">
        <v>255</v>
      </c>
      <c r="C174" s="42" t="s">
        <v>28</v>
      </c>
      <c r="D174" s="42" t="s">
        <v>29</v>
      </c>
      <c r="E174" s="42">
        <v>54186</v>
      </c>
      <c r="F174" s="42"/>
      <c r="G174" s="42">
        <v>54186</v>
      </c>
      <c r="H174" s="46">
        <v>54186</v>
      </c>
      <c r="I174" s="12" t="s">
        <v>3</v>
      </c>
      <c r="J174" s="12">
        <f>SUM(J175:J176)</f>
        <v>8564</v>
      </c>
      <c r="K174" s="12">
        <f t="shared" ref="K174:Q174" si="50">SUM(K175:K176)</f>
        <v>0</v>
      </c>
      <c r="L174" s="12">
        <f t="shared" si="50"/>
        <v>0</v>
      </c>
      <c r="M174" s="12">
        <f t="shared" si="50"/>
        <v>11500</v>
      </c>
      <c r="N174" s="12">
        <f t="shared" si="50"/>
        <v>0</v>
      </c>
      <c r="O174" s="12">
        <f>O175+O176</f>
        <v>8564</v>
      </c>
      <c r="P174" s="12">
        <f t="shared" si="50"/>
        <v>0</v>
      </c>
      <c r="Q174" s="12">
        <f t="shared" si="50"/>
        <v>0</v>
      </c>
      <c r="R174" s="42" t="s">
        <v>166</v>
      </c>
      <c r="S174" s="42" t="s">
        <v>177</v>
      </c>
      <c r="T174" s="42" t="s">
        <v>197</v>
      </c>
      <c r="U174" s="1"/>
      <c r="V174" s="1"/>
    </row>
    <row r="175" spans="1:22" x14ac:dyDescent="0.25">
      <c r="A175" s="42"/>
      <c r="B175" s="53"/>
      <c r="C175" s="42"/>
      <c r="D175" s="42"/>
      <c r="E175" s="42"/>
      <c r="F175" s="42"/>
      <c r="G175" s="42"/>
      <c r="H175" s="47"/>
      <c r="I175" s="13" t="s">
        <v>11</v>
      </c>
      <c r="J175" s="10">
        <f t="shared" si="43"/>
        <v>8363</v>
      </c>
      <c r="K175" s="13">
        <v>0</v>
      </c>
      <c r="L175" s="13">
        <v>0</v>
      </c>
      <c r="M175" s="13">
        <v>0</v>
      </c>
      <c r="N175" s="13">
        <v>11299.5</v>
      </c>
      <c r="O175" s="13">
        <v>8363</v>
      </c>
      <c r="P175" s="13">
        <v>0</v>
      </c>
      <c r="Q175" s="13">
        <v>0</v>
      </c>
      <c r="R175" s="42"/>
      <c r="S175" s="42"/>
      <c r="T175" s="42"/>
      <c r="U175" s="1"/>
      <c r="V175" s="1"/>
    </row>
    <row r="176" spans="1:22" ht="37.5" customHeight="1" x14ac:dyDescent="0.25">
      <c r="A176" s="42"/>
      <c r="B176" s="54"/>
      <c r="C176" s="42"/>
      <c r="D176" s="42"/>
      <c r="E176" s="42"/>
      <c r="F176" s="42"/>
      <c r="G176" s="42"/>
      <c r="H176" s="47"/>
      <c r="I176" s="13" t="s">
        <v>196</v>
      </c>
      <c r="J176" s="10">
        <f t="shared" si="43"/>
        <v>201</v>
      </c>
      <c r="K176" s="13">
        <v>0</v>
      </c>
      <c r="L176" s="13">
        <v>0</v>
      </c>
      <c r="M176" s="13">
        <v>11500</v>
      </c>
      <c r="N176" s="13">
        <v>-11299.5</v>
      </c>
      <c r="O176" s="13">
        <v>201</v>
      </c>
      <c r="P176" s="13">
        <v>0</v>
      </c>
      <c r="Q176" s="13">
        <v>0</v>
      </c>
      <c r="R176" s="42"/>
      <c r="S176" s="42"/>
      <c r="T176" s="42"/>
      <c r="U176" s="1"/>
      <c r="V176" s="1"/>
    </row>
    <row r="177" spans="1:22" ht="15" customHeight="1" x14ac:dyDescent="0.25">
      <c r="A177" s="42">
        <v>27</v>
      </c>
      <c r="B177" s="52" t="s">
        <v>240</v>
      </c>
      <c r="C177" s="42" t="s">
        <v>152</v>
      </c>
      <c r="D177" s="42" t="s">
        <v>112</v>
      </c>
      <c r="E177" s="42"/>
      <c r="F177" s="42"/>
      <c r="G177" s="42"/>
      <c r="H177" s="46">
        <v>5800</v>
      </c>
      <c r="I177" s="12" t="s">
        <v>3</v>
      </c>
      <c r="J177" s="12">
        <f>SUM(J178:J179)</f>
        <v>2865</v>
      </c>
      <c r="K177" s="12">
        <f t="shared" ref="K177:Q177" si="51">SUM(K178:K179)</f>
        <v>0</v>
      </c>
      <c r="L177" s="12">
        <f t="shared" si="51"/>
        <v>2865</v>
      </c>
      <c r="M177" s="12">
        <f t="shared" si="51"/>
        <v>0</v>
      </c>
      <c r="N177" s="12"/>
      <c r="O177" s="9">
        <f t="shared" si="49"/>
        <v>0</v>
      </c>
      <c r="P177" s="12">
        <f t="shared" si="51"/>
        <v>0</v>
      </c>
      <c r="Q177" s="12">
        <f t="shared" si="51"/>
        <v>0</v>
      </c>
      <c r="R177" s="42" t="s">
        <v>152</v>
      </c>
      <c r="S177" s="42"/>
      <c r="T177" s="45" t="s">
        <v>198</v>
      </c>
      <c r="U177" s="1"/>
      <c r="V177" s="1"/>
    </row>
    <row r="178" spans="1:22" x14ac:dyDescent="0.25">
      <c r="A178" s="42"/>
      <c r="B178" s="53"/>
      <c r="C178" s="42"/>
      <c r="D178" s="42"/>
      <c r="E178" s="42"/>
      <c r="F178" s="42"/>
      <c r="G178" s="42"/>
      <c r="H178" s="47"/>
      <c r="I178" s="13" t="s">
        <v>11</v>
      </c>
      <c r="J178" s="13">
        <f t="shared" si="43"/>
        <v>2865</v>
      </c>
      <c r="K178" s="13">
        <v>0</v>
      </c>
      <c r="L178" s="13">
        <v>2865</v>
      </c>
      <c r="M178" s="13">
        <v>0</v>
      </c>
      <c r="N178" s="13"/>
      <c r="O178" s="13">
        <f t="shared" si="49"/>
        <v>0</v>
      </c>
      <c r="P178" s="13">
        <v>0</v>
      </c>
      <c r="Q178" s="13">
        <v>0</v>
      </c>
      <c r="R178" s="42"/>
      <c r="S178" s="42"/>
      <c r="T178" s="45"/>
      <c r="U178" s="1"/>
      <c r="V178" s="1"/>
    </row>
    <row r="179" spans="1:22" ht="18" customHeight="1" x14ac:dyDescent="0.25">
      <c r="A179" s="42"/>
      <c r="B179" s="54"/>
      <c r="C179" s="42"/>
      <c r="D179" s="42"/>
      <c r="E179" s="42"/>
      <c r="F179" s="42"/>
      <c r="G179" s="42"/>
      <c r="H179" s="47"/>
      <c r="I179" s="13" t="s">
        <v>196</v>
      </c>
      <c r="J179" s="13">
        <f t="shared" si="43"/>
        <v>0</v>
      </c>
      <c r="K179" s="13">
        <v>0</v>
      </c>
      <c r="L179" s="13">
        <v>0</v>
      </c>
      <c r="M179" s="13">
        <v>0</v>
      </c>
      <c r="N179" s="13"/>
      <c r="O179" s="13">
        <f t="shared" si="49"/>
        <v>0</v>
      </c>
      <c r="P179" s="13">
        <v>0</v>
      </c>
      <c r="Q179" s="13">
        <v>0</v>
      </c>
      <c r="R179" s="42"/>
      <c r="S179" s="42"/>
      <c r="T179" s="45"/>
      <c r="U179" s="1"/>
      <c r="V179" s="1"/>
    </row>
    <row r="180" spans="1:22" ht="18.75" customHeight="1" x14ac:dyDescent="0.25">
      <c r="A180" s="42">
        <v>28</v>
      </c>
      <c r="B180" s="52" t="s">
        <v>81</v>
      </c>
      <c r="C180" s="42" t="s">
        <v>136</v>
      </c>
      <c r="D180" s="42"/>
      <c r="E180" s="42"/>
      <c r="F180" s="42"/>
      <c r="G180" s="42"/>
      <c r="H180" s="46">
        <v>1500</v>
      </c>
      <c r="I180" s="12" t="s">
        <v>3</v>
      </c>
      <c r="J180" s="12">
        <f>SUM(J181:J182)</f>
        <v>10</v>
      </c>
      <c r="K180" s="12">
        <f t="shared" ref="K180:Q180" si="52">SUM(K181:K182)</f>
        <v>0</v>
      </c>
      <c r="L180" s="12">
        <f t="shared" si="52"/>
        <v>0</v>
      </c>
      <c r="M180" s="12">
        <f t="shared" si="52"/>
        <v>1500</v>
      </c>
      <c r="N180" s="12">
        <f t="shared" si="52"/>
        <v>-1490</v>
      </c>
      <c r="O180" s="12">
        <f t="shared" ref="O180:O185" si="53">M180+N180</f>
        <v>10</v>
      </c>
      <c r="P180" s="12">
        <f t="shared" si="52"/>
        <v>0</v>
      </c>
      <c r="Q180" s="12">
        <f t="shared" si="52"/>
        <v>0</v>
      </c>
      <c r="R180" s="42" t="s">
        <v>136</v>
      </c>
      <c r="S180" s="42"/>
      <c r="T180" s="44"/>
      <c r="U180" s="1"/>
      <c r="V180" s="1"/>
    </row>
    <row r="181" spans="1:22" x14ac:dyDescent="0.25">
      <c r="A181" s="42"/>
      <c r="B181" s="53"/>
      <c r="C181" s="42"/>
      <c r="D181" s="42"/>
      <c r="E181" s="42"/>
      <c r="F181" s="42"/>
      <c r="G181" s="42"/>
      <c r="H181" s="47"/>
      <c r="I181" s="13" t="s">
        <v>11</v>
      </c>
      <c r="J181" s="13">
        <f t="shared" si="43"/>
        <v>0</v>
      </c>
      <c r="K181" s="13">
        <v>0</v>
      </c>
      <c r="L181" s="13">
        <v>0</v>
      </c>
      <c r="M181" s="13">
        <v>0</v>
      </c>
      <c r="N181" s="13"/>
      <c r="O181" s="13">
        <f t="shared" si="53"/>
        <v>0</v>
      </c>
      <c r="P181" s="13">
        <v>0</v>
      </c>
      <c r="Q181" s="13">
        <v>0</v>
      </c>
      <c r="R181" s="42"/>
      <c r="S181" s="42"/>
      <c r="T181" s="44"/>
      <c r="U181" s="1"/>
      <c r="V181" s="1"/>
    </row>
    <row r="182" spans="1:22" x14ac:dyDescent="0.25">
      <c r="A182" s="42"/>
      <c r="B182" s="54"/>
      <c r="C182" s="42"/>
      <c r="D182" s="42"/>
      <c r="E182" s="42"/>
      <c r="F182" s="42"/>
      <c r="G182" s="42"/>
      <c r="H182" s="47"/>
      <c r="I182" s="13" t="s">
        <v>196</v>
      </c>
      <c r="J182" s="13">
        <f t="shared" si="43"/>
        <v>10</v>
      </c>
      <c r="K182" s="13">
        <v>0</v>
      </c>
      <c r="L182" s="13">
        <v>0</v>
      </c>
      <c r="M182" s="13">
        <v>1500</v>
      </c>
      <c r="N182" s="13">
        <v>-1490</v>
      </c>
      <c r="O182" s="13">
        <f t="shared" si="53"/>
        <v>10</v>
      </c>
      <c r="P182" s="13">
        <v>0</v>
      </c>
      <c r="Q182" s="13">
        <v>0</v>
      </c>
      <c r="R182" s="42"/>
      <c r="S182" s="42"/>
      <c r="T182" s="44"/>
      <c r="U182" s="1"/>
      <c r="V182" s="1"/>
    </row>
    <row r="183" spans="1:22" ht="21" customHeight="1" x14ac:dyDescent="0.25">
      <c r="A183" s="42">
        <v>29</v>
      </c>
      <c r="B183" s="63" t="s">
        <v>256</v>
      </c>
      <c r="C183" s="42" t="s">
        <v>158</v>
      </c>
      <c r="D183" s="42"/>
      <c r="E183" s="42"/>
      <c r="F183" s="42"/>
      <c r="G183" s="42"/>
      <c r="H183" s="46">
        <v>7900</v>
      </c>
      <c r="I183" s="12" t="s">
        <v>3</v>
      </c>
      <c r="J183" s="12">
        <f>SUM(J184:J185)</f>
        <v>7900</v>
      </c>
      <c r="K183" s="12">
        <f t="shared" ref="K183:Q183" si="54">SUM(K184:K185)</f>
        <v>0</v>
      </c>
      <c r="L183" s="12">
        <f t="shared" si="54"/>
        <v>7900</v>
      </c>
      <c r="M183" s="12">
        <f t="shared" si="54"/>
        <v>0</v>
      </c>
      <c r="N183" s="12"/>
      <c r="O183" s="9">
        <f t="shared" si="53"/>
        <v>0</v>
      </c>
      <c r="P183" s="12">
        <f t="shared" si="54"/>
        <v>0</v>
      </c>
      <c r="Q183" s="12">
        <f t="shared" si="54"/>
        <v>0</v>
      </c>
      <c r="R183" s="44" t="s">
        <v>158</v>
      </c>
      <c r="S183" s="44"/>
      <c r="T183" s="44"/>
      <c r="U183" s="1"/>
      <c r="V183" s="1"/>
    </row>
    <row r="184" spans="1:22" x14ac:dyDescent="0.25">
      <c r="A184" s="42"/>
      <c r="B184" s="64"/>
      <c r="C184" s="42"/>
      <c r="D184" s="42"/>
      <c r="E184" s="42"/>
      <c r="F184" s="42"/>
      <c r="G184" s="42"/>
      <c r="H184" s="47"/>
      <c r="I184" s="13" t="s">
        <v>11</v>
      </c>
      <c r="J184" s="13">
        <f t="shared" si="43"/>
        <v>7874</v>
      </c>
      <c r="K184" s="13">
        <v>0</v>
      </c>
      <c r="L184" s="13">
        <v>7874</v>
      </c>
      <c r="M184" s="13">
        <v>0</v>
      </c>
      <c r="N184" s="13"/>
      <c r="O184" s="13">
        <f t="shared" si="53"/>
        <v>0</v>
      </c>
      <c r="P184" s="13">
        <v>0</v>
      </c>
      <c r="Q184" s="13">
        <v>0</v>
      </c>
      <c r="R184" s="44"/>
      <c r="S184" s="44"/>
      <c r="T184" s="44"/>
      <c r="U184" s="1"/>
      <c r="V184" s="1"/>
    </row>
    <row r="185" spans="1:22" ht="42.75" customHeight="1" x14ac:dyDescent="0.25">
      <c r="A185" s="42"/>
      <c r="B185" s="65"/>
      <c r="C185" s="42"/>
      <c r="D185" s="42"/>
      <c r="E185" s="42"/>
      <c r="F185" s="42"/>
      <c r="G185" s="42"/>
      <c r="H185" s="47"/>
      <c r="I185" s="13" t="s">
        <v>196</v>
      </c>
      <c r="J185" s="13">
        <f t="shared" si="43"/>
        <v>26</v>
      </c>
      <c r="K185" s="13">
        <v>0</v>
      </c>
      <c r="L185" s="13">
        <v>26</v>
      </c>
      <c r="M185" s="13">
        <v>0</v>
      </c>
      <c r="N185" s="13"/>
      <c r="O185" s="13">
        <f t="shared" si="53"/>
        <v>0</v>
      </c>
      <c r="P185" s="13">
        <v>0</v>
      </c>
      <c r="Q185" s="13">
        <v>0</v>
      </c>
      <c r="R185" s="44"/>
      <c r="S185" s="44"/>
      <c r="T185" s="44"/>
      <c r="U185" s="1"/>
      <c r="V185" s="1"/>
    </row>
    <row r="186" spans="1:22" ht="18.75" customHeight="1" x14ac:dyDescent="0.25">
      <c r="A186" s="42">
        <v>30</v>
      </c>
      <c r="B186" s="63" t="s">
        <v>77</v>
      </c>
      <c r="C186" s="42" t="s">
        <v>78</v>
      </c>
      <c r="D186" s="42" t="s">
        <v>79</v>
      </c>
      <c r="E186" s="42"/>
      <c r="F186" s="42"/>
      <c r="G186" s="42"/>
      <c r="H186" s="46">
        <v>22600</v>
      </c>
      <c r="I186" s="12" t="s">
        <v>3</v>
      </c>
      <c r="J186" s="12">
        <f>SUM(J187:J188)</f>
        <v>19534</v>
      </c>
      <c r="K186" s="12">
        <f t="shared" ref="K186:Q186" si="55">SUM(K187:K188)</f>
        <v>2100</v>
      </c>
      <c r="L186" s="12">
        <f t="shared" si="55"/>
        <v>3834</v>
      </c>
      <c r="M186" s="12">
        <f t="shared" si="55"/>
        <v>4200</v>
      </c>
      <c r="N186" s="12">
        <f>SUM(N187:N188)</f>
        <v>1000</v>
      </c>
      <c r="O186" s="12">
        <f>M186+N186</f>
        <v>5200</v>
      </c>
      <c r="P186" s="12">
        <f t="shared" si="55"/>
        <v>4200</v>
      </c>
      <c r="Q186" s="12">
        <f t="shared" si="55"/>
        <v>4200</v>
      </c>
      <c r="R186" s="44" t="s">
        <v>78</v>
      </c>
      <c r="S186" s="44"/>
      <c r="T186" s="44"/>
      <c r="U186" s="1"/>
      <c r="V186" s="1"/>
    </row>
    <row r="187" spans="1:22" x14ac:dyDescent="0.25">
      <c r="A187" s="42"/>
      <c r="B187" s="64"/>
      <c r="C187" s="42"/>
      <c r="D187" s="42"/>
      <c r="E187" s="42"/>
      <c r="F187" s="42"/>
      <c r="G187" s="42"/>
      <c r="H187" s="47"/>
      <c r="I187" s="13" t="s">
        <v>11</v>
      </c>
      <c r="J187" s="13">
        <f t="shared" si="43"/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f>M187+N187</f>
        <v>0</v>
      </c>
      <c r="P187" s="13">
        <v>0</v>
      </c>
      <c r="Q187" s="13">
        <v>0</v>
      </c>
      <c r="R187" s="44"/>
      <c r="S187" s="44"/>
      <c r="T187" s="44"/>
      <c r="U187" s="1"/>
      <c r="V187" s="1"/>
    </row>
    <row r="188" spans="1:22" x14ac:dyDescent="0.25">
      <c r="A188" s="42"/>
      <c r="B188" s="65"/>
      <c r="C188" s="42"/>
      <c r="D188" s="42"/>
      <c r="E188" s="42"/>
      <c r="F188" s="42"/>
      <c r="G188" s="42"/>
      <c r="H188" s="47"/>
      <c r="I188" s="13" t="s">
        <v>196</v>
      </c>
      <c r="J188" s="13">
        <f t="shared" si="43"/>
        <v>19534</v>
      </c>
      <c r="K188" s="13">
        <v>2100</v>
      </c>
      <c r="L188" s="13">
        <v>3834</v>
      </c>
      <c r="M188" s="13">
        <v>4200</v>
      </c>
      <c r="N188" s="13">
        <v>1000</v>
      </c>
      <c r="O188" s="13">
        <f>M188+N188</f>
        <v>5200</v>
      </c>
      <c r="P188" s="13">
        <v>4200</v>
      </c>
      <c r="Q188" s="13">
        <v>4200</v>
      </c>
      <c r="R188" s="44"/>
      <c r="S188" s="44"/>
      <c r="T188" s="44"/>
      <c r="U188" s="1"/>
      <c r="V188" s="1"/>
    </row>
    <row r="189" spans="1:22" ht="24" x14ac:dyDescent="0.25">
      <c r="A189" s="42">
        <v>31</v>
      </c>
      <c r="B189" s="66" t="s">
        <v>39</v>
      </c>
      <c r="C189" s="44"/>
      <c r="D189" s="44"/>
      <c r="E189" s="44"/>
      <c r="F189" s="44"/>
      <c r="G189" s="44"/>
      <c r="H189" s="36">
        <f>H93+H96+H99+H102+H105+H108+H111+H114+H117+H120+H123+H126+H129+H132+H135+H138+H141+H150+H153+H156+H159+H162+H165+H168+H171+H174+H177+H180+H183+H186</f>
        <v>836717</v>
      </c>
      <c r="I189" s="12" t="s">
        <v>3</v>
      </c>
      <c r="J189" s="9">
        <f>SUM(J190:J191)</f>
        <v>479355.06063999998</v>
      </c>
      <c r="K189" s="12">
        <f t="shared" ref="K189:Q189" si="56">SUM(K190:K191)</f>
        <v>104600</v>
      </c>
      <c r="L189" s="12">
        <f t="shared" si="56"/>
        <v>66769</v>
      </c>
      <c r="M189" s="12">
        <f t="shared" si="56"/>
        <v>29200</v>
      </c>
      <c r="N189" s="12">
        <f>SUM(N190:N191)</f>
        <v>19322.06064</v>
      </c>
      <c r="O189" s="12">
        <f t="shared" si="56"/>
        <v>45586.060639999996</v>
      </c>
      <c r="P189" s="12">
        <f t="shared" si="56"/>
        <v>133200</v>
      </c>
      <c r="Q189" s="12">
        <f t="shared" si="56"/>
        <v>129200</v>
      </c>
      <c r="R189" s="44"/>
      <c r="S189" s="44"/>
      <c r="T189" s="44"/>
      <c r="U189" s="1"/>
      <c r="V189" s="1"/>
    </row>
    <row r="190" spans="1:22" x14ac:dyDescent="0.25">
      <c r="A190" s="42"/>
      <c r="B190" s="67"/>
      <c r="C190" s="44"/>
      <c r="D190" s="44"/>
      <c r="E190" s="44"/>
      <c r="F190" s="44"/>
      <c r="G190" s="44"/>
      <c r="H190" s="37"/>
      <c r="I190" s="13" t="s">
        <v>11</v>
      </c>
      <c r="J190" s="13">
        <f t="shared" si="43"/>
        <v>427187</v>
      </c>
      <c r="K190" s="13">
        <f t="shared" ref="K190:Q191" si="57">K94+K97+K100+K103+K106+K109+K112+K115+K118+K121+K124+K127+K130+K133+K136+K139+K142+K151+K154+K157+K160+K163+K166+K169+K172+K175+K178+K181+K184+K187</f>
        <v>92250</v>
      </c>
      <c r="L190" s="13">
        <f t="shared" si="57"/>
        <v>62574</v>
      </c>
      <c r="M190" s="13">
        <f t="shared" si="57"/>
        <v>0</v>
      </c>
      <c r="N190" s="13">
        <f t="shared" si="57"/>
        <v>21299.5</v>
      </c>
      <c r="O190" s="13">
        <f t="shared" si="57"/>
        <v>18363</v>
      </c>
      <c r="P190" s="13">
        <f t="shared" si="57"/>
        <v>129000</v>
      </c>
      <c r="Q190" s="13">
        <f t="shared" si="57"/>
        <v>125000</v>
      </c>
      <c r="R190" s="44"/>
      <c r="S190" s="44"/>
      <c r="T190" s="44"/>
      <c r="U190" s="1"/>
      <c r="V190" s="1"/>
    </row>
    <row r="191" spans="1:22" ht="44.25" customHeight="1" x14ac:dyDescent="0.25">
      <c r="A191" s="42"/>
      <c r="B191" s="68"/>
      <c r="C191" s="44"/>
      <c r="D191" s="44"/>
      <c r="E191" s="44"/>
      <c r="F191" s="44"/>
      <c r="G191" s="44"/>
      <c r="H191" s="38"/>
      <c r="I191" s="13" t="s">
        <v>196</v>
      </c>
      <c r="J191" s="10">
        <f t="shared" si="43"/>
        <v>52168.060639999996</v>
      </c>
      <c r="K191" s="13">
        <f t="shared" si="57"/>
        <v>12350</v>
      </c>
      <c r="L191" s="13">
        <f t="shared" si="57"/>
        <v>4195</v>
      </c>
      <c r="M191" s="13">
        <f t="shared" si="57"/>
        <v>29200</v>
      </c>
      <c r="N191" s="13">
        <f t="shared" si="57"/>
        <v>-1977.4393600000003</v>
      </c>
      <c r="O191" s="13">
        <f t="shared" si="57"/>
        <v>27223.06064</v>
      </c>
      <c r="P191" s="13">
        <f t="shared" si="57"/>
        <v>4200</v>
      </c>
      <c r="Q191" s="13">
        <f t="shared" si="57"/>
        <v>4200</v>
      </c>
      <c r="R191" s="44"/>
      <c r="S191" s="44"/>
      <c r="T191" s="44"/>
      <c r="U191" s="1"/>
      <c r="V191" s="1"/>
    </row>
    <row r="192" spans="1:22" ht="18.75" customHeight="1" x14ac:dyDescent="0.25">
      <c r="A192" s="7"/>
      <c r="B192" s="7"/>
      <c r="C192" s="7"/>
      <c r="D192" s="7"/>
      <c r="E192" s="7"/>
      <c r="F192" s="7"/>
      <c r="G192" s="7"/>
      <c r="H192" s="7"/>
      <c r="I192" s="18"/>
      <c r="J192" s="19"/>
      <c r="K192" s="19"/>
      <c r="L192" s="19"/>
      <c r="M192" s="19"/>
      <c r="N192" s="19"/>
      <c r="O192" s="19"/>
      <c r="P192" s="19"/>
      <c r="Q192" s="19"/>
      <c r="R192" s="18"/>
      <c r="S192" s="18"/>
      <c r="T192" s="7"/>
      <c r="U192" s="1"/>
      <c r="V192" s="1"/>
    </row>
    <row r="193" spans="1:22" x14ac:dyDescent="0.25">
      <c r="A193" s="50" t="s">
        <v>80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1"/>
      <c r="V193" s="1"/>
    </row>
    <row r="194" spans="1:22" ht="15" customHeight="1" x14ac:dyDescent="0.25">
      <c r="A194" s="33">
        <v>1</v>
      </c>
      <c r="B194" s="63" t="s">
        <v>257</v>
      </c>
      <c r="C194" s="48" t="s">
        <v>82</v>
      </c>
      <c r="D194" s="33" t="s">
        <v>83</v>
      </c>
      <c r="E194" s="33" t="s">
        <v>84</v>
      </c>
      <c r="F194" s="33">
        <v>299.83999999999997</v>
      </c>
      <c r="G194" s="33" t="s">
        <v>85</v>
      </c>
      <c r="H194" s="83">
        <f>J194</f>
        <v>30279.01972</v>
      </c>
      <c r="I194" s="12" t="s">
        <v>3</v>
      </c>
      <c r="J194" s="9">
        <f>SUM(J195:J198)</f>
        <v>30279.01972</v>
      </c>
      <c r="K194" s="12">
        <f t="shared" ref="K194:Q194" si="58">SUM(K195:K198)</f>
        <v>21650</v>
      </c>
      <c r="L194" s="12">
        <f t="shared" si="58"/>
        <v>7998</v>
      </c>
      <c r="M194" s="12">
        <f t="shared" si="58"/>
        <v>0</v>
      </c>
      <c r="N194" s="12">
        <f t="shared" si="58"/>
        <v>631.01972000000001</v>
      </c>
      <c r="O194" s="9">
        <f>M194+N194</f>
        <v>631.01972000000001</v>
      </c>
      <c r="P194" s="12">
        <f t="shared" si="58"/>
        <v>0</v>
      </c>
      <c r="Q194" s="12">
        <f t="shared" si="58"/>
        <v>0</v>
      </c>
      <c r="R194" s="48" t="s">
        <v>82</v>
      </c>
      <c r="S194" s="33" t="s">
        <v>177</v>
      </c>
      <c r="T194" s="45" t="s">
        <v>259</v>
      </c>
      <c r="U194" s="1"/>
      <c r="V194" s="1"/>
    </row>
    <row r="195" spans="1:22" ht="15" customHeight="1" x14ac:dyDescent="0.25">
      <c r="A195" s="34"/>
      <c r="B195" s="64"/>
      <c r="C195" s="49"/>
      <c r="D195" s="34"/>
      <c r="E195" s="34"/>
      <c r="F195" s="34"/>
      <c r="G195" s="34"/>
      <c r="H195" s="84"/>
      <c r="I195" s="13" t="s">
        <v>12</v>
      </c>
      <c r="J195" s="13">
        <f t="shared" ref="J195:J255" si="59">K195+L195+O195+P195+Q195</f>
        <v>0</v>
      </c>
      <c r="K195" s="13">
        <v>0</v>
      </c>
      <c r="L195" s="13">
        <v>0</v>
      </c>
      <c r="M195" s="13">
        <v>0</v>
      </c>
      <c r="N195" s="13"/>
      <c r="O195" s="10">
        <f>M195+N195</f>
        <v>0</v>
      </c>
      <c r="P195" s="13">
        <v>0</v>
      </c>
      <c r="Q195" s="13">
        <v>0</v>
      </c>
      <c r="R195" s="49"/>
      <c r="S195" s="34"/>
      <c r="T195" s="45"/>
      <c r="U195" s="1"/>
      <c r="V195" s="1"/>
    </row>
    <row r="196" spans="1:22" x14ac:dyDescent="0.25">
      <c r="A196" s="34"/>
      <c r="B196" s="64"/>
      <c r="C196" s="49"/>
      <c r="D196" s="34"/>
      <c r="E196" s="34"/>
      <c r="F196" s="34"/>
      <c r="G196" s="34"/>
      <c r="H196" s="84"/>
      <c r="I196" s="13" t="s">
        <v>11</v>
      </c>
      <c r="J196" s="13">
        <f t="shared" si="59"/>
        <v>20900</v>
      </c>
      <c r="K196" s="13">
        <v>20900</v>
      </c>
      <c r="L196" s="13">
        <v>0</v>
      </c>
      <c r="M196" s="13">
        <v>0</v>
      </c>
      <c r="N196" s="13"/>
      <c r="O196" s="10">
        <f>M196+N196</f>
        <v>0</v>
      </c>
      <c r="P196" s="13">
        <v>0</v>
      </c>
      <c r="Q196" s="13">
        <v>0</v>
      </c>
      <c r="R196" s="49"/>
      <c r="S196" s="34"/>
      <c r="T196" s="45"/>
      <c r="U196" s="1"/>
      <c r="V196" s="1"/>
    </row>
    <row r="197" spans="1:22" x14ac:dyDescent="0.25">
      <c r="A197" s="34"/>
      <c r="B197" s="64"/>
      <c r="C197" s="49"/>
      <c r="D197" s="34"/>
      <c r="E197" s="34"/>
      <c r="F197" s="34"/>
      <c r="G197" s="34"/>
      <c r="H197" s="84"/>
      <c r="I197" s="13" t="s">
        <v>196</v>
      </c>
      <c r="J197" s="10">
        <f t="shared" si="59"/>
        <v>9379.0197200000002</v>
      </c>
      <c r="K197" s="13">
        <v>750</v>
      </c>
      <c r="L197" s="13">
        <v>7998</v>
      </c>
      <c r="M197" s="13">
        <v>0</v>
      </c>
      <c r="N197" s="13">
        <v>631.01972000000001</v>
      </c>
      <c r="O197" s="10">
        <f>M197+N197</f>
        <v>631.01972000000001</v>
      </c>
      <c r="P197" s="13">
        <v>0</v>
      </c>
      <c r="Q197" s="13">
        <v>0</v>
      </c>
      <c r="R197" s="49"/>
      <c r="S197" s="34"/>
      <c r="T197" s="45"/>
      <c r="U197" s="1"/>
      <c r="V197" s="1"/>
    </row>
    <row r="198" spans="1:22" ht="15" customHeight="1" x14ac:dyDescent="0.25">
      <c r="A198" s="35"/>
      <c r="B198" s="65"/>
      <c r="C198" s="55"/>
      <c r="D198" s="35"/>
      <c r="E198" s="35"/>
      <c r="F198" s="35"/>
      <c r="G198" s="35"/>
      <c r="H198" s="85"/>
      <c r="I198" s="13" t="s">
        <v>14</v>
      </c>
      <c r="J198" s="13">
        <f t="shared" si="59"/>
        <v>0</v>
      </c>
      <c r="K198" s="13">
        <v>0</v>
      </c>
      <c r="L198" s="13">
        <v>0</v>
      </c>
      <c r="M198" s="13">
        <v>0</v>
      </c>
      <c r="N198" s="13"/>
      <c r="O198" s="10">
        <f>M198+N198</f>
        <v>0</v>
      </c>
      <c r="P198" s="13">
        <v>0</v>
      </c>
      <c r="Q198" s="13">
        <v>0</v>
      </c>
      <c r="R198" s="55"/>
      <c r="S198" s="35"/>
      <c r="T198" s="45"/>
      <c r="U198" s="1"/>
      <c r="V198" s="1"/>
    </row>
    <row r="199" spans="1:22" ht="15" customHeight="1" x14ac:dyDescent="0.25">
      <c r="A199" s="33">
        <v>2</v>
      </c>
      <c r="B199" s="63" t="s">
        <v>101</v>
      </c>
      <c r="C199" s="56"/>
      <c r="D199" s="33"/>
      <c r="E199" s="33"/>
      <c r="F199" s="33"/>
      <c r="G199" s="33"/>
      <c r="H199" s="36">
        <f>J199</f>
        <v>2500</v>
      </c>
      <c r="I199" s="12" t="s">
        <v>3</v>
      </c>
      <c r="J199" s="12">
        <f>SUM(J200:J203)</f>
        <v>2500</v>
      </c>
      <c r="K199" s="12">
        <f t="shared" ref="K199:Q199" si="60">SUM(K200:K203)</f>
        <v>2500</v>
      </c>
      <c r="L199" s="12">
        <f t="shared" si="60"/>
        <v>0</v>
      </c>
      <c r="M199" s="12">
        <f t="shared" si="60"/>
        <v>0</v>
      </c>
      <c r="N199" s="12">
        <f t="shared" si="60"/>
        <v>0</v>
      </c>
      <c r="O199" s="12">
        <f>SUM(O200:O203)</f>
        <v>0</v>
      </c>
      <c r="P199" s="12">
        <f t="shared" si="60"/>
        <v>0</v>
      </c>
      <c r="Q199" s="12">
        <f t="shared" si="60"/>
        <v>0</v>
      </c>
      <c r="R199" s="33"/>
      <c r="S199" s="33"/>
      <c r="T199" s="42"/>
      <c r="U199" s="1"/>
      <c r="V199" s="1"/>
    </row>
    <row r="200" spans="1:22" ht="15" customHeight="1" x14ac:dyDescent="0.25">
      <c r="A200" s="34"/>
      <c r="B200" s="64"/>
      <c r="C200" s="57"/>
      <c r="D200" s="34"/>
      <c r="E200" s="34"/>
      <c r="F200" s="34"/>
      <c r="G200" s="34"/>
      <c r="H200" s="37"/>
      <c r="I200" s="13" t="s">
        <v>12</v>
      </c>
      <c r="J200" s="13">
        <f t="shared" si="59"/>
        <v>0</v>
      </c>
      <c r="K200" s="13">
        <v>0</v>
      </c>
      <c r="L200" s="13">
        <v>0</v>
      </c>
      <c r="M200" s="13">
        <v>0</v>
      </c>
      <c r="N200" s="13"/>
      <c r="O200" s="13">
        <v>0</v>
      </c>
      <c r="P200" s="13">
        <v>0</v>
      </c>
      <c r="Q200" s="13">
        <v>0</v>
      </c>
      <c r="R200" s="34"/>
      <c r="S200" s="34"/>
      <c r="T200" s="42"/>
      <c r="U200" s="1"/>
      <c r="V200" s="1"/>
    </row>
    <row r="201" spans="1:22" ht="15" customHeight="1" x14ac:dyDescent="0.25">
      <c r="A201" s="34"/>
      <c r="B201" s="64"/>
      <c r="C201" s="57"/>
      <c r="D201" s="34"/>
      <c r="E201" s="34"/>
      <c r="F201" s="34"/>
      <c r="G201" s="34"/>
      <c r="H201" s="37"/>
      <c r="I201" s="13" t="s">
        <v>11</v>
      </c>
      <c r="J201" s="13">
        <f t="shared" si="59"/>
        <v>0</v>
      </c>
      <c r="K201" s="13">
        <v>0</v>
      </c>
      <c r="L201" s="13">
        <v>0</v>
      </c>
      <c r="M201" s="13">
        <v>0</v>
      </c>
      <c r="N201" s="13"/>
      <c r="O201" s="13">
        <v>0</v>
      </c>
      <c r="P201" s="13">
        <v>0</v>
      </c>
      <c r="Q201" s="13">
        <v>0</v>
      </c>
      <c r="R201" s="34"/>
      <c r="S201" s="34"/>
      <c r="T201" s="42"/>
      <c r="U201" s="1"/>
      <c r="V201" s="1"/>
    </row>
    <row r="202" spans="1:22" ht="15" customHeight="1" x14ac:dyDescent="0.25">
      <c r="A202" s="34"/>
      <c r="B202" s="64"/>
      <c r="C202" s="57"/>
      <c r="D202" s="34"/>
      <c r="E202" s="34"/>
      <c r="F202" s="34"/>
      <c r="G202" s="34"/>
      <c r="H202" s="37"/>
      <c r="I202" s="13" t="s">
        <v>196</v>
      </c>
      <c r="J202" s="10">
        <f t="shared" si="59"/>
        <v>2500</v>
      </c>
      <c r="K202" s="13">
        <v>2500</v>
      </c>
      <c r="L202" s="13">
        <v>0</v>
      </c>
      <c r="M202" s="13">
        <v>0</v>
      </c>
      <c r="N202" s="13"/>
      <c r="O202" s="13">
        <v>0</v>
      </c>
      <c r="P202" s="13">
        <v>0</v>
      </c>
      <c r="Q202" s="13">
        <v>0</v>
      </c>
      <c r="R202" s="34"/>
      <c r="S202" s="34"/>
      <c r="T202" s="42"/>
      <c r="U202" s="1"/>
      <c r="V202" s="1"/>
    </row>
    <row r="203" spans="1:22" ht="15" customHeight="1" x14ac:dyDescent="0.25">
      <c r="A203" s="35"/>
      <c r="B203" s="65"/>
      <c r="C203" s="58"/>
      <c r="D203" s="35"/>
      <c r="E203" s="35"/>
      <c r="F203" s="35"/>
      <c r="G203" s="35"/>
      <c r="H203" s="38"/>
      <c r="I203" s="13" t="s">
        <v>14</v>
      </c>
      <c r="J203" s="13">
        <f t="shared" si="59"/>
        <v>0</v>
      </c>
      <c r="K203" s="13">
        <v>0</v>
      </c>
      <c r="L203" s="13">
        <v>0</v>
      </c>
      <c r="M203" s="13">
        <v>0</v>
      </c>
      <c r="N203" s="13"/>
      <c r="O203" s="13">
        <v>0</v>
      </c>
      <c r="P203" s="13">
        <v>0</v>
      </c>
      <c r="Q203" s="13">
        <v>0</v>
      </c>
      <c r="R203" s="35"/>
      <c r="S203" s="35"/>
      <c r="T203" s="42"/>
      <c r="U203" s="1"/>
      <c r="V203" s="1"/>
    </row>
    <row r="204" spans="1:22" ht="15" customHeight="1" x14ac:dyDescent="0.25">
      <c r="A204" s="33">
        <v>3</v>
      </c>
      <c r="B204" s="63" t="s">
        <v>171</v>
      </c>
      <c r="C204" s="48" t="s">
        <v>86</v>
      </c>
      <c r="D204" s="33">
        <v>2012</v>
      </c>
      <c r="E204" s="33">
        <v>26648.206999999999</v>
      </c>
      <c r="F204" s="33">
        <v>913.8</v>
      </c>
      <c r="G204" s="33">
        <v>25731.4</v>
      </c>
      <c r="H204" s="83">
        <f>J204</f>
        <v>9417</v>
      </c>
      <c r="I204" s="12" t="s">
        <v>3</v>
      </c>
      <c r="J204" s="9">
        <f>SUM(J205:J208)</f>
        <v>9417</v>
      </c>
      <c r="K204" s="12">
        <f t="shared" ref="K204:Q204" si="61">SUM(K205:K208)</f>
        <v>600</v>
      </c>
      <c r="L204" s="12">
        <f t="shared" si="61"/>
        <v>0</v>
      </c>
      <c r="M204" s="12">
        <f t="shared" si="61"/>
        <v>0</v>
      </c>
      <c r="N204" s="9">
        <f t="shared" si="61"/>
        <v>8816.67058</v>
      </c>
      <c r="O204" s="9">
        <f t="shared" ref="O204:O253" si="62">M204+N204</f>
        <v>8816.67058</v>
      </c>
      <c r="P204" s="12">
        <f t="shared" si="61"/>
        <v>0</v>
      </c>
      <c r="Q204" s="12">
        <f t="shared" si="61"/>
        <v>0</v>
      </c>
      <c r="R204" s="48" t="s">
        <v>86</v>
      </c>
      <c r="S204" s="33" t="s">
        <v>177</v>
      </c>
      <c r="T204" s="48" t="s">
        <v>87</v>
      </c>
      <c r="U204" s="1"/>
      <c r="V204" s="1"/>
    </row>
    <row r="205" spans="1:22" ht="15" customHeight="1" x14ac:dyDescent="0.25">
      <c r="A205" s="34"/>
      <c r="B205" s="64"/>
      <c r="C205" s="49"/>
      <c r="D205" s="34"/>
      <c r="E205" s="34"/>
      <c r="F205" s="34"/>
      <c r="G205" s="34"/>
      <c r="H205" s="84"/>
      <c r="I205" s="13" t="s">
        <v>12</v>
      </c>
      <c r="J205" s="13">
        <f t="shared" si="59"/>
        <v>0</v>
      </c>
      <c r="K205" s="13">
        <v>0</v>
      </c>
      <c r="L205" s="13">
        <v>0</v>
      </c>
      <c r="M205" s="13">
        <v>0</v>
      </c>
      <c r="N205" s="10"/>
      <c r="O205" s="10">
        <f t="shared" si="62"/>
        <v>0</v>
      </c>
      <c r="P205" s="13">
        <v>0</v>
      </c>
      <c r="Q205" s="13">
        <v>0</v>
      </c>
      <c r="R205" s="49"/>
      <c r="S205" s="34"/>
      <c r="T205" s="49"/>
      <c r="U205" s="1"/>
      <c r="V205" s="1"/>
    </row>
    <row r="206" spans="1:22" ht="15" customHeight="1" x14ac:dyDescent="0.25">
      <c r="A206" s="34"/>
      <c r="B206" s="64"/>
      <c r="C206" s="49"/>
      <c r="D206" s="34"/>
      <c r="E206" s="34"/>
      <c r="F206" s="34"/>
      <c r="G206" s="34"/>
      <c r="H206" s="84"/>
      <c r="I206" s="13" t="s">
        <v>11</v>
      </c>
      <c r="J206" s="13">
        <f t="shared" si="59"/>
        <v>0</v>
      </c>
      <c r="K206" s="13">
        <v>0</v>
      </c>
      <c r="L206" s="13">
        <v>0</v>
      </c>
      <c r="M206" s="13">
        <v>0</v>
      </c>
      <c r="N206" s="10">
        <v>8426.9950000000008</v>
      </c>
      <c r="O206" s="10">
        <v>0</v>
      </c>
      <c r="P206" s="13">
        <v>0</v>
      </c>
      <c r="Q206" s="13">
        <v>0</v>
      </c>
      <c r="R206" s="49"/>
      <c r="S206" s="34"/>
      <c r="T206" s="49"/>
      <c r="U206" s="1"/>
      <c r="V206" s="1"/>
    </row>
    <row r="207" spans="1:22" ht="18" customHeight="1" x14ac:dyDescent="0.25">
      <c r="A207" s="34"/>
      <c r="B207" s="64"/>
      <c r="C207" s="49"/>
      <c r="D207" s="34"/>
      <c r="E207" s="34"/>
      <c r="F207" s="34"/>
      <c r="G207" s="34"/>
      <c r="H207" s="84"/>
      <c r="I207" s="13" t="s">
        <v>196</v>
      </c>
      <c r="J207" s="10">
        <f t="shared" si="59"/>
        <v>9417</v>
      </c>
      <c r="K207" s="13">
        <v>600</v>
      </c>
      <c r="L207" s="13">
        <v>0</v>
      </c>
      <c r="M207" s="13">
        <v>0</v>
      </c>
      <c r="N207" s="10">
        <v>389.67558000000002</v>
      </c>
      <c r="O207" s="10">
        <f>8817</f>
        <v>8817</v>
      </c>
      <c r="P207" s="13">
        <v>0</v>
      </c>
      <c r="Q207" s="13">
        <v>0</v>
      </c>
      <c r="R207" s="49"/>
      <c r="S207" s="34"/>
      <c r="T207" s="49"/>
      <c r="U207" s="1"/>
      <c r="V207" s="1"/>
    </row>
    <row r="208" spans="1:22" ht="22.5" customHeight="1" x14ac:dyDescent="0.25">
      <c r="A208" s="35"/>
      <c r="B208" s="65"/>
      <c r="C208" s="55"/>
      <c r="D208" s="35"/>
      <c r="E208" s="35"/>
      <c r="F208" s="35"/>
      <c r="G208" s="35"/>
      <c r="H208" s="85"/>
      <c r="I208" s="13" t="s">
        <v>14</v>
      </c>
      <c r="J208" s="13">
        <f t="shared" si="59"/>
        <v>0</v>
      </c>
      <c r="K208" s="13">
        <v>0</v>
      </c>
      <c r="L208" s="13">
        <v>0</v>
      </c>
      <c r="M208" s="13">
        <v>0</v>
      </c>
      <c r="N208" s="13"/>
      <c r="O208" s="10">
        <f t="shared" si="62"/>
        <v>0</v>
      </c>
      <c r="P208" s="13">
        <v>0</v>
      </c>
      <c r="Q208" s="13">
        <v>0</v>
      </c>
      <c r="R208" s="55"/>
      <c r="S208" s="35"/>
      <c r="T208" s="55"/>
      <c r="U208" s="1"/>
      <c r="V208" s="1"/>
    </row>
    <row r="209" spans="1:22" ht="15" customHeight="1" x14ac:dyDescent="0.25">
      <c r="A209" s="33">
        <v>4</v>
      </c>
      <c r="B209" s="63" t="s">
        <v>141</v>
      </c>
      <c r="C209" s="33" t="s">
        <v>95</v>
      </c>
      <c r="D209" s="33" t="s">
        <v>38</v>
      </c>
      <c r="E209" s="33"/>
      <c r="F209" s="33"/>
      <c r="G209" s="33"/>
      <c r="H209" s="36">
        <f>J209</f>
        <v>1850</v>
      </c>
      <c r="I209" s="12" t="s">
        <v>3</v>
      </c>
      <c r="J209" s="12">
        <f>SUM(J210:J213)</f>
        <v>1850</v>
      </c>
      <c r="K209" s="12">
        <f t="shared" ref="K209:Q209" si="63">SUM(K210:K213)</f>
        <v>1850</v>
      </c>
      <c r="L209" s="12">
        <f t="shared" si="63"/>
        <v>0</v>
      </c>
      <c r="M209" s="12">
        <f t="shared" si="63"/>
        <v>0</v>
      </c>
      <c r="N209" s="12"/>
      <c r="O209" s="12">
        <f>M209+N209</f>
        <v>0</v>
      </c>
      <c r="P209" s="12">
        <f t="shared" si="63"/>
        <v>0</v>
      </c>
      <c r="Q209" s="12">
        <f t="shared" si="63"/>
        <v>0</v>
      </c>
      <c r="R209" s="33" t="s">
        <v>95</v>
      </c>
      <c r="S209" s="33"/>
      <c r="T209" s="42"/>
      <c r="U209" s="1"/>
      <c r="V209" s="1"/>
    </row>
    <row r="210" spans="1:22" ht="15" customHeight="1" x14ac:dyDescent="0.25">
      <c r="A210" s="34"/>
      <c r="B210" s="64"/>
      <c r="C210" s="34"/>
      <c r="D210" s="34"/>
      <c r="E210" s="34"/>
      <c r="F210" s="34"/>
      <c r="G210" s="34"/>
      <c r="H210" s="37"/>
      <c r="I210" s="13" t="s">
        <v>12</v>
      </c>
      <c r="J210" s="13">
        <f t="shared" si="59"/>
        <v>0</v>
      </c>
      <c r="K210" s="13">
        <v>0</v>
      </c>
      <c r="L210" s="13">
        <v>0</v>
      </c>
      <c r="M210" s="13">
        <v>0</v>
      </c>
      <c r="N210" s="13"/>
      <c r="O210" s="10">
        <f>M210+N210</f>
        <v>0</v>
      </c>
      <c r="P210" s="13">
        <v>0</v>
      </c>
      <c r="Q210" s="13">
        <v>0</v>
      </c>
      <c r="R210" s="34"/>
      <c r="S210" s="34"/>
      <c r="T210" s="42"/>
      <c r="U210" s="1"/>
      <c r="V210" s="1"/>
    </row>
    <row r="211" spans="1:22" ht="15" customHeight="1" x14ac:dyDescent="0.25">
      <c r="A211" s="34"/>
      <c r="B211" s="64"/>
      <c r="C211" s="34"/>
      <c r="D211" s="34"/>
      <c r="E211" s="34"/>
      <c r="F211" s="34"/>
      <c r="G211" s="34"/>
      <c r="H211" s="37"/>
      <c r="I211" s="13" t="s">
        <v>11</v>
      </c>
      <c r="J211" s="13">
        <f t="shared" si="59"/>
        <v>0</v>
      </c>
      <c r="K211" s="13">
        <v>0</v>
      </c>
      <c r="L211" s="13">
        <v>0</v>
      </c>
      <c r="M211" s="13">
        <v>0</v>
      </c>
      <c r="N211" s="13"/>
      <c r="O211" s="10">
        <f>M211+N211</f>
        <v>0</v>
      </c>
      <c r="P211" s="13">
        <v>0</v>
      </c>
      <c r="Q211" s="13">
        <v>0</v>
      </c>
      <c r="R211" s="34"/>
      <c r="S211" s="34"/>
      <c r="T211" s="42"/>
      <c r="U211" s="1"/>
      <c r="V211" s="1"/>
    </row>
    <row r="212" spans="1:22" ht="15" customHeight="1" x14ac:dyDescent="0.25">
      <c r="A212" s="34"/>
      <c r="B212" s="64"/>
      <c r="C212" s="34"/>
      <c r="D212" s="34"/>
      <c r="E212" s="34"/>
      <c r="F212" s="34"/>
      <c r="G212" s="34"/>
      <c r="H212" s="37"/>
      <c r="I212" s="13" t="s">
        <v>196</v>
      </c>
      <c r="J212" s="10">
        <f t="shared" si="59"/>
        <v>1850</v>
      </c>
      <c r="K212" s="13">
        <v>1850</v>
      </c>
      <c r="L212" s="13">
        <v>0</v>
      </c>
      <c r="M212" s="13">
        <v>0</v>
      </c>
      <c r="N212" s="13"/>
      <c r="O212" s="13">
        <f>M212+N212</f>
        <v>0</v>
      </c>
      <c r="P212" s="13">
        <v>0</v>
      </c>
      <c r="Q212" s="13">
        <v>0</v>
      </c>
      <c r="R212" s="34"/>
      <c r="S212" s="34"/>
      <c r="T212" s="42"/>
      <c r="U212" s="1"/>
      <c r="V212" s="1"/>
    </row>
    <row r="213" spans="1:22" ht="25.5" customHeight="1" x14ac:dyDescent="0.25">
      <c r="A213" s="35"/>
      <c r="B213" s="65"/>
      <c r="C213" s="35"/>
      <c r="D213" s="35"/>
      <c r="E213" s="35"/>
      <c r="F213" s="35"/>
      <c r="G213" s="35"/>
      <c r="H213" s="38"/>
      <c r="I213" s="13" t="s">
        <v>14</v>
      </c>
      <c r="J213" s="13">
        <f t="shared" si="59"/>
        <v>0</v>
      </c>
      <c r="K213" s="13">
        <v>0</v>
      </c>
      <c r="L213" s="13">
        <v>0</v>
      </c>
      <c r="M213" s="13">
        <v>0</v>
      </c>
      <c r="N213" s="13"/>
      <c r="O213" s="10">
        <f>M213+N213</f>
        <v>0</v>
      </c>
      <c r="P213" s="13">
        <v>0</v>
      </c>
      <c r="Q213" s="13">
        <v>0</v>
      </c>
      <c r="R213" s="35"/>
      <c r="S213" s="35"/>
      <c r="T213" s="42"/>
      <c r="U213" s="1"/>
      <c r="V213" s="1"/>
    </row>
    <row r="214" spans="1:22" ht="30" customHeight="1" x14ac:dyDescent="0.25">
      <c r="A214" s="33">
        <v>5</v>
      </c>
      <c r="B214" s="86" t="s">
        <v>260</v>
      </c>
      <c r="C214" s="33" t="s">
        <v>173</v>
      </c>
      <c r="D214" s="33">
        <v>2013</v>
      </c>
      <c r="E214" s="33"/>
      <c r="F214" s="33"/>
      <c r="G214" s="33"/>
      <c r="H214" s="36">
        <v>38153</v>
      </c>
      <c r="I214" s="12" t="s">
        <v>3</v>
      </c>
      <c r="J214" s="9">
        <f t="shared" ref="J214:Q214" si="64">SUM(J215:J218)</f>
        <v>38153.110999999997</v>
      </c>
      <c r="K214" s="9">
        <f t="shared" si="64"/>
        <v>0</v>
      </c>
      <c r="L214" s="9">
        <f t="shared" si="64"/>
        <v>0</v>
      </c>
      <c r="M214" s="12">
        <f t="shared" si="64"/>
        <v>0</v>
      </c>
      <c r="N214" s="12">
        <f t="shared" si="64"/>
        <v>38153.110999999997</v>
      </c>
      <c r="O214" s="12">
        <f t="shared" si="64"/>
        <v>38153.110999999997</v>
      </c>
      <c r="P214" s="9">
        <f t="shared" si="64"/>
        <v>0</v>
      </c>
      <c r="Q214" s="9">
        <f t="shared" si="64"/>
        <v>0</v>
      </c>
      <c r="R214" s="33" t="s">
        <v>173</v>
      </c>
      <c r="S214" s="33" t="s">
        <v>177</v>
      </c>
      <c r="T214" s="33" t="s">
        <v>258</v>
      </c>
      <c r="U214" s="1"/>
      <c r="V214" s="1"/>
    </row>
    <row r="215" spans="1:22" ht="15" customHeight="1" x14ac:dyDescent="0.25">
      <c r="A215" s="34"/>
      <c r="B215" s="87"/>
      <c r="C215" s="34"/>
      <c r="D215" s="34"/>
      <c r="E215" s="34"/>
      <c r="F215" s="34"/>
      <c r="G215" s="34"/>
      <c r="H215" s="37"/>
      <c r="I215" s="13" t="s">
        <v>12</v>
      </c>
      <c r="J215" s="10">
        <f t="shared" si="59"/>
        <v>0</v>
      </c>
      <c r="K215" s="10">
        <v>0</v>
      </c>
      <c r="L215" s="10">
        <v>0</v>
      </c>
      <c r="M215" s="13">
        <v>0</v>
      </c>
      <c r="N215" s="13"/>
      <c r="O215" s="13">
        <f>M215+N215</f>
        <v>0</v>
      </c>
      <c r="P215" s="10">
        <v>0</v>
      </c>
      <c r="Q215" s="10">
        <v>0</v>
      </c>
      <c r="R215" s="34"/>
      <c r="S215" s="34"/>
      <c r="T215" s="34"/>
      <c r="U215" s="1"/>
      <c r="V215" s="1"/>
    </row>
    <row r="216" spans="1:22" ht="15" customHeight="1" x14ac:dyDescent="0.25">
      <c r="A216" s="34"/>
      <c r="B216" s="87"/>
      <c r="C216" s="34"/>
      <c r="D216" s="34"/>
      <c r="E216" s="34"/>
      <c r="F216" s="34"/>
      <c r="G216" s="34"/>
      <c r="H216" s="37"/>
      <c r="I216" s="13" t="s">
        <v>11</v>
      </c>
      <c r="J216" s="10">
        <f t="shared" si="59"/>
        <v>28313.21</v>
      </c>
      <c r="K216" s="10">
        <v>0</v>
      </c>
      <c r="L216" s="10">
        <v>0</v>
      </c>
      <c r="M216" s="13">
        <v>0</v>
      </c>
      <c r="N216" s="13">
        <v>28313.21</v>
      </c>
      <c r="O216" s="13">
        <f>M216+N216</f>
        <v>28313.21</v>
      </c>
      <c r="P216" s="10">
        <v>0</v>
      </c>
      <c r="Q216" s="10">
        <v>0</v>
      </c>
      <c r="R216" s="34"/>
      <c r="S216" s="34"/>
      <c r="T216" s="34"/>
      <c r="U216" s="1"/>
      <c r="V216" s="1"/>
    </row>
    <row r="217" spans="1:22" ht="15" customHeight="1" x14ac:dyDescent="0.25">
      <c r="A217" s="34"/>
      <c r="B217" s="87"/>
      <c r="C217" s="34"/>
      <c r="D217" s="34"/>
      <c r="E217" s="34"/>
      <c r="F217" s="34"/>
      <c r="G217" s="34"/>
      <c r="H217" s="37"/>
      <c r="I217" s="13" t="s">
        <v>196</v>
      </c>
      <c r="J217" s="10">
        <f t="shared" si="59"/>
        <v>9839.9009999999998</v>
      </c>
      <c r="K217" s="10">
        <v>0</v>
      </c>
      <c r="L217" s="10">
        <v>0</v>
      </c>
      <c r="M217" s="13">
        <v>0</v>
      </c>
      <c r="N217" s="13">
        <v>9839.9009999999998</v>
      </c>
      <c r="O217" s="10">
        <f>M217+N217</f>
        <v>9839.9009999999998</v>
      </c>
      <c r="P217" s="10">
        <v>0</v>
      </c>
      <c r="Q217" s="10">
        <v>0</v>
      </c>
      <c r="R217" s="34"/>
      <c r="S217" s="34"/>
      <c r="T217" s="34"/>
      <c r="U217" s="1"/>
      <c r="V217" s="1"/>
    </row>
    <row r="218" spans="1:22" ht="45.75" customHeight="1" x14ac:dyDescent="0.25">
      <c r="A218" s="35"/>
      <c r="B218" s="88"/>
      <c r="C218" s="35"/>
      <c r="D218" s="35"/>
      <c r="E218" s="35"/>
      <c r="F218" s="35"/>
      <c r="G218" s="35"/>
      <c r="H218" s="38"/>
      <c r="I218" s="13" t="s">
        <v>14</v>
      </c>
      <c r="J218" s="10">
        <f t="shared" si="59"/>
        <v>0</v>
      </c>
      <c r="K218" s="10">
        <v>0</v>
      </c>
      <c r="L218" s="10">
        <v>0</v>
      </c>
      <c r="M218" s="13">
        <v>0</v>
      </c>
      <c r="N218" s="13"/>
      <c r="O218" s="13">
        <f>M218+N218</f>
        <v>0</v>
      </c>
      <c r="P218" s="10">
        <v>0</v>
      </c>
      <c r="Q218" s="10">
        <v>0</v>
      </c>
      <c r="R218" s="35"/>
      <c r="S218" s="35"/>
      <c r="T218" s="35"/>
      <c r="U218" s="1"/>
      <c r="V218" s="1"/>
    </row>
    <row r="219" spans="1:22" ht="33.75" customHeight="1" x14ac:dyDescent="0.25">
      <c r="A219" s="33">
        <v>6</v>
      </c>
      <c r="B219" s="89" t="s">
        <v>199</v>
      </c>
      <c r="C219" s="33" t="s">
        <v>88</v>
      </c>
      <c r="D219" s="33" t="s">
        <v>89</v>
      </c>
      <c r="E219" s="33">
        <v>3667.41</v>
      </c>
      <c r="F219" s="33">
        <v>1072.3</v>
      </c>
      <c r="G219" s="33">
        <v>2595.11</v>
      </c>
      <c r="H219" s="36">
        <f>J219</f>
        <v>100</v>
      </c>
      <c r="I219" s="12" t="s">
        <v>3</v>
      </c>
      <c r="J219" s="9">
        <f>SUM(J220:J223)</f>
        <v>100</v>
      </c>
      <c r="K219" s="12">
        <f t="shared" ref="K219:Q219" si="65">SUM(K220:K223)</f>
        <v>100</v>
      </c>
      <c r="L219" s="12">
        <f t="shared" si="65"/>
        <v>0</v>
      </c>
      <c r="M219" s="12">
        <f t="shared" si="65"/>
        <v>0</v>
      </c>
      <c r="N219" s="12"/>
      <c r="O219" s="9">
        <f t="shared" si="62"/>
        <v>0</v>
      </c>
      <c r="P219" s="12">
        <f t="shared" si="65"/>
        <v>0</v>
      </c>
      <c r="Q219" s="12">
        <f t="shared" si="65"/>
        <v>0</v>
      </c>
      <c r="R219" s="48" t="s">
        <v>88</v>
      </c>
      <c r="S219" s="33" t="s">
        <v>177</v>
      </c>
      <c r="T219" s="45" t="s">
        <v>261</v>
      </c>
      <c r="U219" s="1"/>
      <c r="V219" s="1"/>
    </row>
    <row r="220" spans="1:22" ht="15" customHeight="1" x14ac:dyDescent="0.25">
      <c r="A220" s="34"/>
      <c r="B220" s="90"/>
      <c r="C220" s="34"/>
      <c r="D220" s="34"/>
      <c r="E220" s="34"/>
      <c r="F220" s="34"/>
      <c r="G220" s="34"/>
      <c r="H220" s="37"/>
      <c r="I220" s="13" t="s">
        <v>12</v>
      </c>
      <c r="J220" s="10">
        <f t="shared" si="59"/>
        <v>0</v>
      </c>
      <c r="K220" s="13">
        <v>0</v>
      </c>
      <c r="L220" s="13">
        <v>0</v>
      </c>
      <c r="M220" s="13">
        <v>0</v>
      </c>
      <c r="N220" s="13"/>
      <c r="O220" s="10">
        <f t="shared" si="62"/>
        <v>0</v>
      </c>
      <c r="P220" s="13">
        <v>0</v>
      </c>
      <c r="Q220" s="13">
        <v>0</v>
      </c>
      <c r="R220" s="49"/>
      <c r="S220" s="34"/>
      <c r="T220" s="45"/>
      <c r="U220" s="1"/>
      <c r="V220" s="1"/>
    </row>
    <row r="221" spans="1:22" ht="15" customHeight="1" x14ac:dyDescent="0.25">
      <c r="A221" s="34"/>
      <c r="B221" s="90"/>
      <c r="C221" s="34"/>
      <c r="D221" s="34"/>
      <c r="E221" s="34"/>
      <c r="F221" s="34"/>
      <c r="G221" s="34"/>
      <c r="H221" s="37"/>
      <c r="I221" s="13" t="s">
        <v>11</v>
      </c>
      <c r="J221" s="10">
        <f t="shared" si="59"/>
        <v>0</v>
      </c>
      <c r="K221" s="13">
        <v>0</v>
      </c>
      <c r="L221" s="13">
        <v>0</v>
      </c>
      <c r="M221" s="13">
        <v>0</v>
      </c>
      <c r="N221" s="13"/>
      <c r="O221" s="10">
        <f t="shared" si="62"/>
        <v>0</v>
      </c>
      <c r="P221" s="13">
        <v>0</v>
      </c>
      <c r="Q221" s="13">
        <v>0</v>
      </c>
      <c r="R221" s="49"/>
      <c r="S221" s="34"/>
      <c r="T221" s="45"/>
      <c r="U221" s="1"/>
      <c r="V221" s="1"/>
    </row>
    <row r="222" spans="1:22" x14ac:dyDescent="0.25">
      <c r="A222" s="34"/>
      <c r="B222" s="90"/>
      <c r="C222" s="34"/>
      <c r="D222" s="34"/>
      <c r="E222" s="34"/>
      <c r="F222" s="34"/>
      <c r="G222" s="34"/>
      <c r="H222" s="37"/>
      <c r="I222" s="13" t="s">
        <v>196</v>
      </c>
      <c r="J222" s="10">
        <f t="shared" si="59"/>
        <v>100</v>
      </c>
      <c r="K222" s="13">
        <v>100</v>
      </c>
      <c r="L222" s="13">
        <v>0</v>
      </c>
      <c r="M222" s="13">
        <v>0</v>
      </c>
      <c r="N222" s="13"/>
      <c r="O222" s="10">
        <f t="shared" si="62"/>
        <v>0</v>
      </c>
      <c r="P222" s="13">
        <v>0</v>
      </c>
      <c r="Q222" s="13">
        <v>0</v>
      </c>
      <c r="R222" s="49"/>
      <c r="S222" s="34"/>
      <c r="T222" s="45"/>
      <c r="U222" s="1"/>
      <c r="V222" s="1"/>
    </row>
    <row r="223" spans="1:22" ht="86.25" customHeight="1" x14ac:dyDescent="0.25">
      <c r="A223" s="35"/>
      <c r="B223" s="91"/>
      <c r="C223" s="35"/>
      <c r="D223" s="35"/>
      <c r="E223" s="35"/>
      <c r="F223" s="35"/>
      <c r="G223" s="35"/>
      <c r="H223" s="38"/>
      <c r="I223" s="13" t="s">
        <v>14</v>
      </c>
      <c r="J223" s="10">
        <f t="shared" si="59"/>
        <v>0</v>
      </c>
      <c r="K223" s="13">
        <v>0</v>
      </c>
      <c r="L223" s="13">
        <v>0</v>
      </c>
      <c r="M223" s="13">
        <v>0</v>
      </c>
      <c r="N223" s="13"/>
      <c r="O223" s="10">
        <f t="shared" si="62"/>
        <v>0</v>
      </c>
      <c r="P223" s="13">
        <v>0</v>
      </c>
      <c r="Q223" s="13">
        <v>0</v>
      </c>
      <c r="R223" s="55"/>
      <c r="S223" s="35"/>
      <c r="T223" s="45"/>
      <c r="U223" s="1"/>
      <c r="V223" s="1"/>
    </row>
    <row r="224" spans="1:22" ht="15" customHeight="1" x14ac:dyDescent="0.25">
      <c r="A224" s="33">
        <v>7</v>
      </c>
      <c r="B224" s="63" t="s">
        <v>90</v>
      </c>
      <c r="C224" s="33" t="s">
        <v>185</v>
      </c>
      <c r="D224" s="33" t="s">
        <v>91</v>
      </c>
      <c r="E224" s="33">
        <v>5550.37</v>
      </c>
      <c r="F224" s="33">
        <v>28.7</v>
      </c>
      <c r="G224" s="33">
        <v>5521.67</v>
      </c>
      <c r="H224" s="36">
        <f>J224</f>
        <v>6350</v>
      </c>
      <c r="I224" s="12" t="s">
        <v>3</v>
      </c>
      <c r="J224" s="9">
        <f>SUM(J225:J228)</f>
        <v>6350</v>
      </c>
      <c r="K224" s="12">
        <f t="shared" ref="K224:Q224" si="66">SUM(K225:K228)</f>
        <v>350</v>
      </c>
      <c r="L224" s="12">
        <f t="shared" si="66"/>
        <v>0</v>
      </c>
      <c r="M224" s="12">
        <f t="shared" si="66"/>
        <v>0</v>
      </c>
      <c r="N224" s="12"/>
      <c r="O224" s="10">
        <f t="shared" si="62"/>
        <v>0</v>
      </c>
      <c r="P224" s="12">
        <f t="shared" si="66"/>
        <v>6000</v>
      </c>
      <c r="Q224" s="12">
        <f t="shared" si="66"/>
        <v>0</v>
      </c>
      <c r="R224" s="33" t="s">
        <v>185</v>
      </c>
      <c r="S224" s="33" t="s">
        <v>177</v>
      </c>
      <c r="T224" s="48" t="s">
        <v>262</v>
      </c>
      <c r="U224" s="1"/>
      <c r="V224" s="1"/>
    </row>
    <row r="225" spans="1:22" ht="15" customHeight="1" x14ac:dyDescent="0.25">
      <c r="A225" s="34"/>
      <c r="B225" s="64"/>
      <c r="C225" s="34"/>
      <c r="D225" s="34"/>
      <c r="E225" s="34"/>
      <c r="F225" s="34"/>
      <c r="G225" s="34"/>
      <c r="H225" s="94"/>
      <c r="I225" s="13" t="s">
        <v>12</v>
      </c>
      <c r="J225" s="10">
        <f t="shared" si="59"/>
        <v>0</v>
      </c>
      <c r="K225" s="13">
        <v>0</v>
      </c>
      <c r="L225" s="13">
        <v>0</v>
      </c>
      <c r="M225" s="13">
        <v>0</v>
      </c>
      <c r="N225" s="13"/>
      <c r="O225" s="10">
        <f t="shared" si="62"/>
        <v>0</v>
      </c>
      <c r="P225" s="13">
        <v>0</v>
      </c>
      <c r="Q225" s="13">
        <v>0</v>
      </c>
      <c r="R225" s="34"/>
      <c r="S225" s="34"/>
      <c r="T225" s="49"/>
      <c r="U225" s="1"/>
      <c r="V225" s="1"/>
    </row>
    <row r="226" spans="1:22" x14ac:dyDescent="0.25">
      <c r="A226" s="34"/>
      <c r="B226" s="64"/>
      <c r="C226" s="34"/>
      <c r="D226" s="34"/>
      <c r="E226" s="34"/>
      <c r="F226" s="34"/>
      <c r="G226" s="34"/>
      <c r="H226" s="94"/>
      <c r="I226" s="13" t="s">
        <v>11</v>
      </c>
      <c r="J226" s="10">
        <f t="shared" si="59"/>
        <v>6000</v>
      </c>
      <c r="K226" s="13">
        <v>0</v>
      </c>
      <c r="L226" s="13">
        <v>0</v>
      </c>
      <c r="M226" s="13">
        <v>0</v>
      </c>
      <c r="N226" s="13"/>
      <c r="O226" s="10">
        <f t="shared" si="62"/>
        <v>0</v>
      </c>
      <c r="P226" s="13">
        <v>6000</v>
      </c>
      <c r="Q226" s="13">
        <v>0</v>
      </c>
      <c r="R226" s="34"/>
      <c r="S226" s="34"/>
      <c r="T226" s="49"/>
      <c r="U226" s="1"/>
      <c r="V226" s="1"/>
    </row>
    <row r="227" spans="1:22" x14ac:dyDescent="0.25">
      <c r="A227" s="34"/>
      <c r="B227" s="64"/>
      <c r="C227" s="34"/>
      <c r="D227" s="34"/>
      <c r="E227" s="34"/>
      <c r="F227" s="34"/>
      <c r="G227" s="34"/>
      <c r="H227" s="94"/>
      <c r="I227" s="13" t="s">
        <v>196</v>
      </c>
      <c r="J227" s="10">
        <f t="shared" si="59"/>
        <v>350</v>
      </c>
      <c r="K227" s="13">
        <v>350</v>
      </c>
      <c r="L227" s="13">
        <v>0</v>
      </c>
      <c r="M227" s="13">
        <v>0</v>
      </c>
      <c r="N227" s="13"/>
      <c r="O227" s="10">
        <f t="shared" si="62"/>
        <v>0</v>
      </c>
      <c r="P227" s="13">
        <v>0</v>
      </c>
      <c r="Q227" s="13">
        <v>0</v>
      </c>
      <c r="R227" s="34"/>
      <c r="S227" s="34"/>
      <c r="T227" s="49"/>
      <c r="U227" s="1"/>
      <c r="V227" s="1"/>
    </row>
    <row r="228" spans="1:22" ht="50.25" customHeight="1" x14ac:dyDescent="0.25">
      <c r="A228" s="35"/>
      <c r="B228" s="65"/>
      <c r="C228" s="35"/>
      <c r="D228" s="35"/>
      <c r="E228" s="35"/>
      <c r="F228" s="35"/>
      <c r="G228" s="35"/>
      <c r="H228" s="95"/>
      <c r="I228" s="13" t="s">
        <v>14</v>
      </c>
      <c r="J228" s="10">
        <f t="shared" si="59"/>
        <v>0</v>
      </c>
      <c r="K228" s="13">
        <v>0</v>
      </c>
      <c r="L228" s="13">
        <v>0</v>
      </c>
      <c r="M228" s="13">
        <v>0</v>
      </c>
      <c r="N228" s="13"/>
      <c r="O228" s="10">
        <f t="shared" si="62"/>
        <v>0</v>
      </c>
      <c r="P228" s="13">
        <v>0</v>
      </c>
      <c r="Q228" s="13">
        <v>0</v>
      </c>
      <c r="R228" s="35"/>
      <c r="S228" s="35"/>
      <c r="T228" s="55"/>
      <c r="U228" s="1"/>
      <c r="V228" s="1"/>
    </row>
    <row r="229" spans="1:22" ht="15" customHeight="1" x14ac:dyDescent="0.25">
      <c r="A229" s="33">
        <v>8</v>
      </c>
      <c r="B229" s="52" t="s">
        <v>145</v>
      </c>
      <c r="C229" s="33" t="s">
        <v>172</v>
      </c>
      <c r="D229" s="33" t="s">
        <v>29</v>
      </c>
      <c r="E229" s="33"/>
      <c r="F229" s="33"/>
      <c r="G229" s="33"/>
      <c r="H229" s="36">
        <v>22000</v>
      </c>
      <c r="I229" s="12" t="s">
        <v>3</v>
      </c>
      <c r="J229" s="9">
        <f>SUM(J230:J233)</f>
        <v>300</v>
      </c>
      <c r="K229" s="12">
        <f t="shared" ref="K229:Q229" si="67">SUM(K230:K233)</f>
        <v>300</v>
      </c>
      <c r="L229" s="12">
        <f t="shared" si="67"/>
        <v>0</v>
      </c>
      <c r="M229" s="12">
        <f t="shared" si="67"/>
        <v>11000</v>
      </c>
      <c r="N229" s="12">
        <f t="shared" si="67"/>
        <v>-11000</v>
      </c>
      <c r="O229" s="12">
        <f t="shared" si="67"/>
        <v>0</v>
      </c>
      <c r="P229" s="12">
        <f t="shared" si="67"/>
        <v>0</v>
      </c>
      <c r="Q229" s="12">
        <f t="shared" si="67"/>
        <v>0</v>
      </c>
      <c r="R229" s="33" t="s">
        <v>172</v>
      </c>
      <c r="S229" s="33" t="s">
        <v>177</v>
      </c>
      <c r="T229" s="42" t="s">
        <v>263</v>
      </c>
      <c r="U229" s="1"/>
      <c r="V229" s="1"/>
    </row>
    <row r="230" spans="1:22" ht="15" customHeight="1" x14ac:dyDescent="0.25">
      <c r="A230" s="34"/>
      <c r="B230" s="53"/>
      <c r="C230" s="34"/>
      <c r="D230" s="34"/>
      <c r="E230" s="34"/>
      <c r="F230" s="34"/>
      <c r="G230" s="34"/>
      <c r="H230" s="94"/>
      <c r="I230" s="13" t="s">
        <v>12</v>
      </c>
      <c r="J230" s="10">
        <f t="shared" si="59"/>
        <v>0</v>
      </c>
      <c r="K230" s="13">
        <v>0</v>
      </c>
      <c r="L230" s="13">
        <v>0</v>
      </c>
      <c r="M230" s="13">
        <v>0</v>
      </c>
      <c r="N230" s="13"/>
      <c r="O230" s="10">
        <f t="shared" si="62"/>
        <v>0</v>
      </c>
      <c r="P230" s="13">
        <v>0</v>
      </c>
      <c r="Q230" s="13">
        <v>0</v>
      </c>
      <c r="R230" s="34"/>
      <c r="S230" s="34"/>
      <c r="T230" s="42"/>
      <c r="U230" s="1"/>
      <c r="V230" s="1"/>
    </row>
    <row r="231" spans="1:22" ht="15" customHeight="1" x14ac:dyDescent="0.25">
      <c r="A231" s="34"/>
      <c r="B231" s="53"/>
      <c r="C231" s="34"/>
      <c r="D231" s="34"/>
      <c r="E231" s="34"/>
      <c r="F231" s="34"/>
      <c r="G231" s="34"/>
      <c r="H231" s="94"/>
      <c r="I231" s="13" t="s">
        <v>11</v>
      </c>
      <c r="J231" s="10">
        <f t="shared" si="59"/>
        <v>0</v>
      </c>
      <c r="K231" s="13">
        <v>0</v>
      </c>
      <c r="L231" s="13">
        <v>0</v>
      </c>
      <c r="M231" s="13">
        <v>0</v>
      </c>
      <c r="N231" s="13"/>
      <c r="O231" s="10">
        <f t="shared" si="62"/>
        <v>0</v>
      </c>
      <c r="P231" s="13">
        <v>0</v>
      </c>
      <c r="Q231" s="13">
        <v>0</v>
      </c>
      <c r="R231" s="34"/>
      <c r="S231" s="34"/>
      <c r="T231" s="42"/>
      <c r="U231" s="1"/>
      <c r="V231" s="1"/>
    </row>
    <row r="232" spans="1:22" ht="15" customHeight="1" x14ac:dyDescent="0.25">
      <c r="A232" s="34"/>
      <c r="B232" s="53"/>
      <c r="C232" s="34"/>
      <c r="D232" s="34"/>
      <c r="E232" s="34"/>
      <c r="F232" s="34"/>
      <c r="G232" s="34"/>
      <c r="H232" s="94"/>
      <c r="I232" s="13" t="s">
        <v>196</v>
      </c>
      <c r="J232" s="10">
        <f t="shared" si="59"/>
        <v>300</v>
      </c>
      <c r="K232" s="13">
        <v>300</v>
      </c>
      <c r="L232" s="13">
        <v>0</v>
      </c>
      <c r="M232" s="13">
        <v>11000</v>
      </c>
      <c r="N232" s="13">
        <v>-11000</v>
      </c>
      <c r="O232" s="10">
        <f t="shared" si="62"/>
        <v>0</v>
      </c>
      <c r="P232" s="13">
        <v>0</v>
      </c>
      <c r="Q232" s="13">
        <v>0</v>
      </c>
      <c r="R232" s="34"/>
      <c r="S232" s="34"/>
      <c r="T232" s="42"/>
      <c r="U232" s="1"/>
      <c r="V232" s="1"/>
    </row>
    <row r="233" spans="1:22" ht="59.25" customHeight="1" x14ac:dyDescent="0.25">
      <c r="A233" s="35"/>
      <c r="B233" s="54"/>
      <c r="C233" s="35"/>
      <c r="D233" s="35"/>
      <c r="E233" s="35"/>
      <c r="F233" s="35"/>
      <c r="G233" s="35"/>
      <c r="H233" s="95"/>
      <c r="I233" s="13" t="s">
        <v>14</v>
      </c>
      <c r="J233" s="10">
        <f t="shared" si="59"/>
        <v>0</v>
      </c>
      <c r="K233" s="13">
        <v>0</v>
      </c>
      <c r="L233" s="13">
        <v>0</v>
      </c>
      <c r="M233" s="13">
        <v>0</v>
      </c>
      <c r="N233" s="13"/>
      <c r="O233" s="10">
        <f t="shared" si="62"/>
        <v>0</v>
      </c>
      <c r="P233" s="13">
        <v>0</v>
      </c>
      <c r="Q233" s="13">
        <v>0</v>
      </c>
      <c r="R233" s="35"/>
      <c r="S233" s="35"/>
      <c r="T233" s="42"/>
      <c r="U233" s="1"/>
      <c r="V233" s="1"/>
    </row>
    <row r="234" spans="1:22" ht="15" customHeight="1" x14ac:dyDescent="0.25">
      <c r="A234" s="33">
        <v>9</v>
      </c>
      <c r="B234" s="103" t="s">
        <v>174</v>
      </c>
      <c r="C234" s="33" t="s">
        <v>136</v>
      </c>
      <c r="D234" s="33"/>
      <c r="E234" s="33"/>
      <c r="F234" s="33"/>
      <c r="G234" s="33"/>
      <c r="H234" s="36">
        <v>500</v>
      </c>
      <c r="I234" s="12" t="s">
        <v>3</v>
      </c>
      <c r="J234" s="9">
        <f>SUM(J235:J238)</f>
        <v>59.15</v>
      </c>
      <c r="K234" s="9">
        <f>SUM(K235:K238)</f>
        <v>0</v>
      </c>
      <c r="L234" s="9">
        <f>SUM(L235:L238)</f>
        <v>0</v>
      </c>
      <c r="M234" s="12">
        <f>SUM(M235:M238)</f>
        <v>0</v>
      </c>
      <c r="N234" s="9">
        <f>SUM(N235:N238)</f>
        <v>59.15</v>
      </c>
      <c r="O234" s="9">
        <f t="shared" si="62"/>
        <v>59.15</v>
      </c>
      <c r="P234" s="12">
        <f>SUM(P235:P238)</f>
        <v>0</v>
      </c>
      <c r="Q234" s="12">
        <f>SUM(Q235:Q238)</f>
        <v>0</v>
      </c>
      <c r="R234" s="33" t="s">
        <v>136</v>
      </c>
      <c r="S234" s="56"/>
      <c r="T234" s="56"/>
      <c r="U234" s="1"/>
      <c r="V234" s="1"/>
    </row>
    <row r="235" spans="1:22" ht="15" customHeight="1" x14ac:dyDescent="0.25">
      <c r="A235" s="34"/>
      <c r="B235" s="104"/>
      <c r="C235" s="34"/>
      <c r="D235" s="34"/>
      <c r="E235" s="34"/>
      <c r="F235" s="34"/>
      <c r="G235" s="34"/>
      <c r="H235" s="92"/>
      <c r="I235" s="13" t="s">
        <v>12</v>
      </c>
      <c r="J235" s="10">
        <f t="shared" si="59"/>
        <v>0</v>
      </c>
      <c r="K235" s="13">
        <v>0</v>
      </c>
      <c r="L235" s="13">
        <v>0</v>
      </c>
      <c r="M235" s="13">
        <v>0</v>
      </c>
      <c r="N235" s="10"/>
      <c r="O235" s="10">
        <f t="shared" si="62"/>
        <v>0</v>
      </c>
      <c r="P235" s="13">
        <v>0</v>
      </c>
      <c r="Q235" s="13">
        <v>0</v>
      </c>
      <c r="R235" s="34"/>
      <c r="S235" s="57"/>
      <c r="T235" s="57"/>
      <c r="U235" s="1"/>
      <c r="V235" s="1"/>
    </row>
    <row r="236" spans="1:22" ht="15" customHeight="1" x14ac:dyDescent="0.25">
      <c r="A236" s="34"/>
      <c r="B236" s="104"/>
      <c r="C236" s="34"/>
      <c r="D236" s="34"/>
      <c r="E236" s="34"/>
      <c r="F236" s="34"/>
      <c r="G236" s="34"/>
      <c r="H236" s="92"/>
      <c r="I236" s="13" t="s">
        <v>11</v>
      </c>
      <c r="J236" s="10">
        <f t="shared" si="59"/>
        <v>0</v>
      </c>
      <c r="K236" s="13">
        <v>0</v>
      </c>
      <c r="L236" s="13">
        <v>0</v>
      </c>
      <c r="M236" s="13">
        <v>0</v>
      </c>
      <c r="N236" s="10"/>
      <c r="O236" s="10">
        <f t="shared" si="62"/>
        <v>0</v>
      </c>
      <c r="P236" s="13">
        <v>0</v>
      </c>
      <c r="Q236" s="13">
        <v>0</v>
      </c>
      <c r="R236" s="34"/>
      <c r="S236" s="57"/>
      <c r="T236" s="57"/>
      <c r="U236" s="1"/>
      <c r="V236" s="1"/>
    </row>
    <row r="237" spans="1:22" ht="29.25" customHeight="1" x14ac:dyDescent="0.25">
      <c r="A237" s="34"/>
      <c r="B237" s="104"/>
      <c r="C237" s="34"/>
      <c r="D237" s="34"/>
      <c r="E237" s="34"/>
      <c r="F237" s="34"/>
      <c r="G237" s="34"/>
      <c r="H237" s="92"/>
      <c r="I237" s="13" t="s">
        <v>196</v>
      </c>
      <c r="J237" s="10">
        <f t="shared" si="59"/>
        <v>59.15</v>
      </c>
      <c r="K237" s="13">
        <v>0</v>
      </c>
      <c r="L237" s="13">
        <v>0</v>
      </c>
      <c r="M237" s="13">
        <v>0</v>
      </c>
      <c r="N237" s="10">
        <v>59.15</v>
      </c>
      <c r="O237" s="10">
        <f t="shared" si="62"/>
        <v>59.15</v>
      </c>
      <c r="P237" s="13">
        <v>0</v>
      </c>
      <c r="Q237" s="13">
        <v>0</v>
      </c>
      <c r="R237" s="34"/>
      <c r="S237" s="57"/>
      <c r="T237" s="57"/>
      <c r="U237" s="1"/>
      <c r="V237" s="1"/>
    </row>
    <row r="238" spans="1:22" ht="50.25" customHeight="1" x14ac:dyDescent="0.25">
      <c r="A238" s="35"/>
      <c r="B238" s="105"/>
      <c r="C238" s="35"/>
      <c r="D238" s="35"/>
      <c r="E238" s="35"/>
      <c r="F238" s="35"/>
      <c r="G238" s="35"/>
      <c r="H238" s="93"/>
      <c r="I238" s="13" t="s">
        <v>14</v>
      </c>
      <c r="J238" s="10">
        <f t="shared" si="59"/>
        <v>0</v>
      </c>
      <c r="K238" s="13">
        <v>0</v>
      </c>
      <c r="L238" s="13">
        <v>0</v>
      </c>
      <c r="M238" s="13">
        <v>0</v>
      </c>
      <c r="N238" s="13"/>
      <c r="O238" s="10">
        <f t="shared" si="62"/>
        <v>0</v>
      </c>
      <c r="P238" s="13">
        <v>0</v>
      </c>
      <c r="Q238" s="13">
        <v>0</v>
      </c>
      <c r="R238" s="35"/>
      <c r="S238" s="58"/>
      <c r="T238" s="58"/>
      <c r="U238" s="1"/>
      <c r="V238" s="1"/>
    </row>
    <row r="239" spans="1:22" ht="34.5" customHeight="1" x14ac:dyDescent="0.25">
      <c r="A239" s="33">
        <v>10</v>
      </c>
      <c r="B239" s="52" t="s">
        <v>92</v>
      </c>
      <c r="C239" s="48" t="s">
        <v>93</v>
      </c>
      <c r="D239" s="33" t="s">
        <v>94</v>
      </c>
      <c r="E239" s="33">
        <v>36323.794000000002</v>
      </c>
      <c r="F239" s="33">
        <v>18113.419999999998</v>
      </c>
      <c r="G239" s="33">
        <v>18210.374</v>
      </c>
      <c r="H239" s="83">
        <f>J239</f>
        <v>160908.6</v>
      </c>
      <c r="I239" s="12" t="s">
        <v>3</v>
      </c>
      <c r="J239" s="9">
        <f>SUM(J240:J243)</f>
        <v>160908.6</v>
      </c>
      <c r="K239" s="12">
        <f t="shared" ref="K239:Q239" si="68">SUM(K240:K243)</f>
        <v>93500</v>
      </c>
      <c r="L239" s="12">
        <f t="shared" si="68"/>
        <v>53160</v>
      </c>
      <c r="M239" s="12">
        <f t="shared" si="68"/>
        <v>0</v>
      </c>
      <c r="N239" s="12">
        <f t="shared" si="68"/>
        <v>14248.6</v>
      </c>
      <c r="O239" s="12">
        <f>M239+N239</f>
        <v>14248.6</v>
      </c>
      <c r="P239" s="12">
        <f t="shared" si="68"/>
        <v>0</v>
      </c>
      <c r="Q239" s="12">
        <f t="shared" si="68"/>
        <v>0</v>
      </c>
      <c r="R239" s="33" t="s">
        <v>93</v>
      </c>
      <c r="S239" s="33" t="s">
        <v>177</v>
      </c>
      <c r="T239" s="45" t="s">
        <v>264</v>
      </c>
      <c r="U239" s="1"/>
      <c r="V239" s="1"/>
    </row>
    <row r="240" spans="1:22" ht="33" customHeight="1" x14ac:dyDescent="0.25">
      <c r="A240" s="34"/>
      <c r="B240" s="53"/>
      <c r="C240" s="49"/>
      <c r="D240" s="34"/>
      <c r="E240" s="34"/>
      <c r="F240" s="34"/>
      <c r="G240" s="34"/>
      <c r="H240" s="84"/>
      <c r="I240" s="13" t="s">
        <v>12</v>
      </c>
      <c r="J240" s="10">
        <f t="shared" si="59"/>
        <v>94342</v>
      </c>
      <c r="K240" s="13">
        <v>85000</v>
      </c>
      <c r="L240" s="13">
        <v>9342</v>
      </c>
      <c r="M240" s="13">
        <v>0</v>
      </c>
      <c r="N240" s="13"/>
      <c r="O240" s="10">
        <f t="shared" si="62"/>
        <v>0</v>
      </c>
      <c r="P240" s="13">
        <v>0</v>
      </c>
      <c r="Q240" s="13">
        <v>0</v>
      </c>
      <c r="R240" s="34"/>
      <c r="S240" s="34"/>
      <c r="T240" s="45"/>
      <c r="U240" s="1"/>
      <c r="V240" s="1"/>
    </row>
    <row r="241" spans="1:22" ht="35.25" customHeight="1" x14ac:dyDescent="0.25">
      <c r="A241" s="34"/>
      <c r="B241" s="53"/>
      <c r="C241" s="49"/>
      <c r="D241" s="34"/>
      <c r="E241" s="34"/>
      <c r="F241" s="34"/>
      <c r="G241" s="34"/>
      <c r="H241" s="84"/>
      <c r="I241" s="13" t="s">
        <v>11</v>
      </c>
      <c r="J241" s="10">
        <f t="shared" si="59"/>
        <v>49151</v>
      </c>
      <c r="K241" s="13">
        <v>8500</v>
      </c>
      <c r="L241" s="13">
        <f>40228+423</f>
        <v>40651</v>
      </c>
      <c r="M241" s="13">
        <v>0</v>
      </c>
      <c r="N241" s="13"/>
      <c r="O241" s="10">
        <f t="shared" si="62"/>
        <v>0</v>
      </c>
      <c r="P241" s="13">
        <v>0</v>
      </c>
      <c r="Q241" s="13">
        <v>0</v>
      </c>
      <c r="R241" s="34"/>
      <c r="S241" s="34"/>
      <c r="T241" s="45"/>
      <c r="U241" s="1"/>
      <c r="V241" s="1"/>
    </row>
    <row r="242" spans="1:22" ht="30" customHeight="1" x14ac:dyDescent="0.25">
      <c r="A242" s="34"/>
      <c r="B242" s="53"/>
      <c r="C242" s="49"/>
      <c r="D242" s="34"/>
      <c r="E242" s="34"/>
      <c r="F242" s="34"/>
      <c r="G242" s="34"/>
      <c r="H242" s="84"/>
      <c r="I242" s="13" t="s">
        <v>196</v>
      </c>
      <c r="J242" s="10">
        <f t="shared" si="59"/>
        <v>17415.599999999999</v>
      </c>
      <c r="K242" s="13">
        <v>0</v>
      </c>
      <c r="L242" s="13">
        <f>1581+1586</f>
        <v>3167</v>
      </c>
      <c r="M242" s="13">
        <v>0</v>
      </c>
      <c r="N242" s="13">
        <v>14248.6</v>
      </c>
      <c r="O242" s="13">
        <f>M242+N242</f>
        <v>14248.6</v>
      </c>
      <c r="P242" s="13">
        <v>0</v>
      </c>
      <c r="Q242" s="13">
        <v>0</v>
      </c>
      <c r="R242" s="34"/>
      <c r="S242" s="34"/>
      <c r="T242" s="45"/>
      <c r="U242" s="1"/>
      <c r="V242" s="1"/>
    </row>
    <row r="243" spans="1:22" ht="30" customHeight="1" x14ac:dyDescent="0.25">
      <c r="A243" s="35"/>
      <c r="B243" s="54"/>
      <c r="C243" s="55"/>
      <c r="D243" s="35"/>
      <c r="E243" s="35"/>
      <c r="F243" s="35"/>
      <c r="G243" s="35"/>
      <c r="H243" s="85"/>
      <c r="I243" s="13" t="s">
        <v>14</v>
      </c>
      <c r="J243" s="10">
        <f t="shared" si="59"/>
        <v>0</v>
      </c>
      <c r="K243" s="13">
        <v>0</v>
      </c>
      <c r="L243" s="13">
        <v>0</v>
      </c>
      <c r="M243" s="13">
        <v>0</v>
      </c>
      <c r="N243" s="13"/>
      <c r="O243" s="10">
        <f t="shared" si="62"/>
        <v>0</v>
      </c>
      <c r="P243" s="13">
        <v>0</v>
      </c>
      <c r="Q243" s="13">
        <v>0</v>
      </c>
      <c r="R243" s="35"/>
      <c r="S243" s="35"/>
      <c r="T243" s="45"/>
      <c r="U243" s="1"/>
      <c r="V243" s="1"/>
    </row>
    <row r="244" spans="1:22" ht="24" x14ac:dyDescent="0.25">
      <c r="A244" s="33">
        <v>11</v>
      </c>
      <c r="B244" s="52" t="s">
        <v>96</v>
      </c>
      <c r="C244" s="33" t="s">
        <v>97</v>
      </c>
      <c r="D244" s="33">
        <v>2011</v>
      </c>
      <c r="E244" s="33">
        <v>21800</v>
      </c>
      <c r="F244" s="33"/>
      <c r="G244" s="33"/>
      <c r="H244" s="36">
        <f>J244</f>
        <v>106000</v>
      </c>
      <c r="I244" s="12" t="s">
        <v>3</v>
      </c>
      <c r="J244" s="9">
        <f>SUM(J245:J248)</f>
        <v>106000</v>
      </c>
      <c r="K244" s="12">
        <f t="shared" ref="K244:Q244" si="69">SUM(K245:K248)</f>
        <v>106000</v>
      </c>
      <c r="L244" s="12">
        <f t="shared" si="69"/>
        <v>0</v>
      </c>
      <c r="M244" s="12">
        <f t="shared" si="69"/>
        <v>0</v>
      </c>
      <c r="N244" s="12"/>
      <c r="O244" s="12">
        <f>M244+N244</f>
        <v>0</v>
      </c>
      <c r="P244" s="12">
        <f t="shared" si="69"/>
        <v>0</v>
      </c>
      <c r="Q244" s="12">
        <f t="shared" si="69"/>
        <v>0</v>
      </c>
      <c r="R244" s="33" t="s">
        <v>97</v>
      </c>
      <c r="S244" s="56"/>
      <c r="T244" s="44"/>
      <c r="U244" s="1"/>
      <c r="V244" s="1"/>
    </row>
    <row r="245" spans="1:22" x14ac:dyDescent="0.25">
      <c r="A245" s="34"/>
      <c r="B245" s="53"/>
      <c r="C245" s="34"/>
      <c r="D245" s="34"/>
      <c r="E245" s="34"/>
      <c r="F245" s="34"/>
      <c r="G245" s="34"/>
      <c r="H245" s="37"/>
      <c r="I245" s="13" t="s">
        <v>12</v>
      </c>
      <c r="J245" s="10">
        <f t="shared" si="59"/>
        <v>53000</v>
      </c>
      <c r="K245" s="13">
        <v>53000</v>
      </c>
      <c r="L245" s="13">
        <v>0</v>
      </c>
      <c r="M245" s="13">
        <v>0</v>
      </c>
      <c r="N245" s="13"/>
      <c r="O245" s="10">
        <f t="shared" si="62"/>
        <v>0</v>
      </c>
      <c r="P245" s="13">
        <v>0</v>
      </c>
      <c r="Q245" s="13">
        <v>0</v>
      </c>
      <c r="R245" s="34"/>
      <c r="S245" s="57"/>
      <c r="T245" s="44"/>
      <c r="U245" s="1"/>
      <c r="V245" s="1"/>
    </row>
    <row r="246" spans="1:22" x14ac:dyDescent="0.25">
      <c r="A246" s="34"/>
      <c r="B246" s="53"/>
      <c r="C246" s="34"/>
      <c r="D246" s="34"/>
      <c r="E246" s="34"/>
      <c r="F246" s="34"/>
      <c r="G246" s="34"/>
      <c r="H246" s="37"/>
      <c r="I246" s="13" t="s">
        <v>11</v>
      </c>
      <c r="J246" s="10">
        <f t="shared" si="59"/>
        <v>53000</v>
      </c>
      <c r="K246" s="13">
        <v>53000</v>
      </c>
      <c r="L246" s="13">
        <v>0</v>
      </c>
      <c r="M246" s="13">
        <v>0</v>
      </c>
      <c r="N246" s="13"/>
      <c r="O246" s="10">
        <f t="shared" si="62"/>
        <v>0</v>
      </c>
      <c r="P246" s="13">
        <v>0</v>
      </c>
      <c r="Q246" s="13">
        <v>0</v>
      </c>
      <c r="R246" s="34"/>
      <c r="S246" s="57"/>
      <c r="T246" s="44"/>
      <c r="U246" s="1"/>
      <c r="V246" s="1"/>
    </row>
    <row r="247" spans="1:22" ht="13.5" customHeight="1" x14ac:dyDescent="0.25">
      <c r="A247" s="34"/>
      <c r="B247" s="53"/>
      <c r="C247" s="34"/>
      <c r="D247" s="34"/>
      <c r="E247" s="34"/>
      <c r="F247" s="34"/>
      <c r="G247" s="34"/>
      <c r="H247" s="37"/>
      <c r="I247" s="13" t="s">
        <v>196</v>
      </c>
      <c r="J247" s="10">
        <f t="shared" si="59"/>
        <v>0</v>
      </c>
      <c r="K247" s="13">
        <v>0</v>
      </c>
      <c r="L247" s="13">
        <v>0</v>
      </c>
      <c r="M247" s="13">
        <v>0</v>
      </c>
      <c r="N247" s="13"/>
      <c r="O247" s="13">
        <f>M247+N247</f>
        <v>0</v>
      </c>
      <c r="P247" s="13">
        <v>0</v>
      </c>
      <c r="Q247" s="13">
        <v>0</v>
      </c>
      <c r="R247" s="34"/>
      <c r="S247" s="57"/>
      <c r="T247" s="44"/>
      <c r="U247" s="1"/>
      <c r="V247" s="1"/>
    </row>
    <row r="248" spans="1:22" ht="18" customHeight="1" x14ac:dyDescent="0.25">
      <c r="A248" s="35"/>
      <c r="B248" s="54"/>
      <c r="C248" s="35"/>
      <c r="D248" s="35"/>
      <c r="E248" s="35"/>
      <c r="F248" s="35"/>
      <c r="G248" s="35"/>
      <c r="H248" s="38"/>
      <c r="I248" s="13" t="s">
        <v>14</v>
      </c>
      <c r="J248" s="10">
        <f t="shared" si="59"/>
        <v>0</v>
      </c>
      <c r="K248" s="13">
        <v>0</v>
      </c>
      <c r="L248" s="13">
        <v>0</v>
      </c>
      <c r="M248" s="13">
        <v>0</v>
      </c>
      <c r="N248" s="13"/>
      <c r="O248" s="10">
        <f t="shared" si="62"/>
        <v>0</v>
      </c>
      <c r="P248" s="13">
        <v>0</v>
      </c>
      <c r="Q248" s="13">
        <v>0</v>
      </c>
      <c r="R248" s="35"/>
      <c r="S248" s="58"/>
      <c r="T248" s="44"/>
      <c r="U248" s="1"/>
      <c r="V248" s="1"/>
    </row>
    <row r="249" spans="1:22" ht="20.25" customHeight="1" x14ac:dyDescent="0.25">
      <c r="A249" s="33">
        <v>12</v>
      </c>
      <c r="B249" s="52" t="s">
        <v>265</v>
      </c>
      <c r="C249" s="33" t="s">
        <v>98</v>
      </c>
      <c r="D249" s="33">
        <v>2011</v>
      </c>
      <c r="E249" s="33">
        <v>12108</v>
      </c>
      <c r="F249" s="33"/>
      <c r="G249" s="33"/>
      <c r="H249" s="36">
        <f>J249</f>
        <v>62000</v>
      </c>
      <c r="I249" s="12" t="s">
        <v>3</v>
      </c>
      <c r="J249" s="9">
        <f>SUM(J250:J253)</f>
        <v>62000</v>
      </c>
      <c r="K249" s="12">
        <f t="shared" ref="K249:Q249" si="70">SUM(K250:K253)</f>
        <v>62000</v>
      </c>
      <c r="L249" s="12">
        <f t="shared" si="70"/>
        <v>0</v>
      </c>
      <c r="M249" s="12">
        <f t="shared" si="70"/>
        <v>0</v>
      </c>
      <c r="N249" s="12"/>
      <c r="O249" s="12">
        <f>M249+N249</f>
        <v>0</v>
      </c>
      <c r="P249" s="12">
        <f t="shared" si="70"/>
        <v>0</v>
      </c>
      <c r="Q249" s="12">
        <f t="shared" si="70"/>
        <v>0</v>
      </c>
      <c r="R249" s="33" t="s">
        <v>98</v>
      </c>
      <c r="S249" s="56"/>
      <c r="T249" s="44"/>
      <c r="U249" s="1"/>
      <c r="V249" s="1"/>
    </row>
    <row r="250" spans="1:22" x14ac:dyDescent="0.25">
      <c r="A250" s="34"/>
      <c r="B250" s="53"/>
      <c r="C250" s="34"/>
      <c r="D250" s="34"/>
      <c r="E250" s="34"/>
      <c r="F250" s="34"/>
      <c r="G250" s="34"/>
      <c r="H250" s="37"/>
      <c r="I250" s="13" t="s">
        <v>12</v>
      </c>
      <c r="J250" s="10">
        <f t="shared" si="59"/>
        <v>0</v>
      </c>
      <c r="K250" s="13">
        <v>0</v>
      </c>
      <c r="L250" s="13">
        <v>0</v>
      </c>
      <c r="M250" s="13">
        <v>0</v>
      </c>
      <c r="N250" s="13"/>
      <c r="O250" s="10">
        <f t="shared" si="62"/>
        <v>0</v>
      </c>
      <c r="P250" s="13">
        <v>0</v>
      </c>
      <c r="Q250" s="13">
        <v>0</v>
      </c>
      <c r="R250" s="34"/>
      <c r="S250" s="57"/>
      <c r="T250" s="44"/>
      <c r="U250" s="1"/>
      <c r="V250" s="1"/>
    </row>
    <row r="251" spans="1:22" x14ac:dyDescent="0.25">
      <c r="A251" s="34"/>
      <c r="B251" s="53"/>
      <c r="C251" s="34"/>
      <c r="D251" s="34"/>
      <c r="E251" s="34"/>
      <c r="F251" s="34"/>
      <c r="G251" s="34"/>
      <c r="H251" s="37"/>
      <c r="I251" s="13" t="s">
        <v>11</v>
      </c>
      <c r="J251" s="10">
        <f t="shared" si="59"/>
        <v>0</v>
      </c>
      <c r="K251" s="13">
        <v>0</v>
      </c>
      <c r="L251" s="13">
        <v>0</v>
      </c>
      <c r="M251" s="13">
        <v>0</v>
      </c>
      <c r="N251" s="13"/>
      <c r="O251" s="10">
        <f t="shared" si="62"/>
        <v>0</v>
      </c>
      <c r="P251" s="13">
        <v>0</v>
      </c>
      <c r="Q251" s="13">
        <v>0</v>
      </c>
      <c r="R251" s="34"/>
      <c r="S251" s="57"/>
      <c r="T251" s="44"/>
      <c r="U251" s="1"/>
      <c r="V251" s="1"/>
    </row>
    <row r="252" spans="1:22" x14ac:dyDescent="0.25">
      <c r="A252" s="34"/>
      <c r="B252" s="53"/>
      <c r="C252" s="34"/>
      <c r="D252" s="34"/>
      <c r="E252" s="34"/>
      <c r="F252" s="34"/>
      <c r="G252" s="34"/>
      <c r="H252" s="37"/>
      <c r="I252" s="13" t="s">
        <v>196</v>
      </c>
      <c r="J252" s="10">
        <f t="shared" si="59"/>
        <v>0</v>
      </c>
      <c r="K252" s="13">
        <v>0</v>
      </c>
      <c r="L252" s="13">
        <v>0</v>
      </c>
      <c r="M252" s="13">
        <v>0</v>
      </c>
      <c r="N252" s="13"/>
      <c r="O252" s="13">
        <f>M252+N252</f>
        <v>0</v>
      </c>
      <c r="P252" s="13">
        <v>0</v>
      </c>
      <c r="Q252" s="13">
        <v>0</v>
      </c>
      <c r="R252" s="34"/>
      <c r="S252" s="57"/>
      <c r="T252" s="44"/>
      <c r="U252" s="1"/>
      <c r="V252" s="1"/>
    </row>
    <row r="253" spans="1:22" ht="29.25" customHeight="1" x14ac:dyDescent="0.25">
      <c r="A253" s="35"/>
      <c r="B253" s="54"/>
      <c r="C253" s="35"/>
      <c r="D253" s="35"/>
      <c r="E253" s="35"/>
      <c r="F253" s="35"/>
      <c r="G253" s="35"/>
      <c r="H253" s="38"/>
      <c r="I253" s="13" t="s">
        <v>14</v>
      </c>
      <c r="J253" s="10">
        <f t="shared" si="59"/>
        <v>62000</v>
      </c>
      <c r="K253" s="13">
        <v>62000</v>
      </c>
      <c r="L253" s="13">
        <v>0</v>
      </c>
      <c r="M253" s="13">
        <v>0</v>
      </c>
      <c r="N253" s="13"/>
      <c r="O253" s="10">
        <f t="shared" si="62"/>
        <v>0</v>
      </c>
      <c r="P253" s="13">
        <v>0</v>
      </c>
      <c r="Q253" s="13">
        <v>0</v>
      </c>
      <c r="R253" s="35"/>
      <c r="S253" s="58"/>
      <c r="T253" s="44"/>
      <c r="U253" s="1"/>
      <c r="V253" s="1"/>
    </row>
    <row r="254" spans="1:22" ht="15" customHeight="1" x14ac:dyDescent="0.25">
      <c r="A254" s="33">
        <v>13</v>
      </c>
      <c r="B254" s="52" t="s">
        <v>149</v>
      </c>
      <c r="C254" s="33" t="s">
        <v>156</v>
      </c>
      <c r="D254" s="33">
        <v>2013</v>
      </c>
      <c r="E254" s="33">
        <v>72648</v>
      </c>
      <c r="F254" s="33"/>
      <c r="G254" s="33"/>
      <c r="H254" s="36">
        <f>J254</f>
        <v>483000</v>
      </c>
      <c r="I254" s="12" t="s">
        <v>3</v>
      </c>
      <c r="J254" s="9">
        <f>SUM(J255:J258)</f>
        <v>483000</v>
      </c>
      <c r="K254" s="12">
        <f t="shared" ref="K254:Q254" si="71">SUM(K255:K258)</f>
        <v>0</v>
      </c>
      <c r="L254" s="12">
        <f t="shared" si="71"/>
        <v>3000</v>
      </c>
      <c r="M254" s="12">
        <f t="shared" si="71"/>
        <v>133000</v>
      </c>
      <c r="N254" s="12">
        <f t="shared" si="71"/>
        <v>-3000</v>
      </c>
      <c r="O254" s="9">
        <f>M254+N254</f>
        <v>130000</v>
      </c>
      <c r="P254" s="12">
        <f t="shared" si="71"/>
        <v>80000</v>
      </c>
      <c r="Q254" s="12">
        <f t="shared" si="71"/>
        <v>270000</v>
      </c>
      <c r="R254" s="33" t="s">
        <v>156</v>
      </c>
      <c r="S254" s="56"/>
      <c r="T254" s="44"/>
      <c r="U254" s="1"/>
      <c r="V254" s="1"/>
    </row>
    <row r="255" spans="1:22" x14ac:dyDescent="0.25">
      <c r="A255" s="34"/>
      <c r="B255" s="53"/>
      <c r="C255" s="34"/>
      <c r="D255" s="34"/>
      <c r="E255" s="34"/>
      <c r="F255" s="34"/>
      <c r="G255" s="34"/>
      <c r="H255" s="37"/>
      <c r="I255" s="13" t="s">
        <v>12</v>
      </c>
      <c r="J255" s="10">
        <f t="shared" si="59"/>
        <v>0</v>
      </c>
      <c r="K255" s="13">
        <v>0</v>
      </c>
      <c r="L255" s="13">
        <v>0</v>
      </c>
      <c r="M255" s="13">
        <v>0</v>
      </c>
      <c r="N255" s="13"/>
      <c r="O255" s="10">
        <f>M255+N255</f>
        <v>0</v>
      </c>
      <c r="P255" s="13">
        <v>0</v>
      </c>
      <c r="Q255" s="13">
        <v>0</v>
      </c>
      <c r="R255" s="34"/>
      <c r="S255" s="57"/>
      <c r="T255" s="44"/>
      <c r="U255" s="1"/>
      <c r="V255" s="1"/>
    </row>
    <row r="256" spans="1:22" x14ac:dyDescent="0.25">
      <c r="A256" s="34"/>
      <c r="B256" s="53"/>
      <c r="C256" s="34"/>
      <c r="D256" s="34"/>
      <c r="E256" s="34"/>
      <c r="F256" s="34"/>
      <c r="G256" s="34"/>
      <c r="H256" s="37"/>
      <c r="I256" s="13" t="s">
        <v>11</v>
      </c>
      <c r="J256" s="10">
        <f>K256+L256+O256+P256+Q256</f>
        <v>0</v>
      </c>
      <c r="K256" s="13">
        <v>0</v>
      </c>
      <c r="L256" s="13">
        <v>0</v>
      </c>
      <c r="M256" s="13">
        <v>0</v>
      </c>
      <c r="N256" s="13"/>
      <c r="O256" s="10">
        <f>M256+N256</f>
        <v>0</v>
      </c>
      <c r="P256" s="13">
        <v>0</v>
      </c>
      <c r="Q256" s="13">
        <v>0</v>
      </c>
      <c r="R256" s="34"/>
      <c r="S256" s="57"/>
      <c r="T256" s="44"/>
      <c r="U256" s="1"/>
      <c r="V256" s="1"/>
    </row>
    <row r="257" spans="1:22" x14ac:dyDescent="0.25">
      <c r="A257" s="34"/>
      <c r="B257" s="53"/>
      <c r="C257" s="34"/>
      <c r="D257" s="34"/>
      <c r="E257" s="34"/>
      <c r="F257" s="34"/>
      <c r="G257" s="34"/>
      <c r="H257" s="37"/>
      <c r="I257" s="13" t="s">
        <v>196</v>
      </c>
      <c r="J257" s="10">
        <f>K257+L257+O257+P257+Q257</f>
        <v>3000</v>
      </c>
      <c r="K257" s="13">
        <v>0</v>
      </c>
      <c r="L257" s="13">
        <v>3000</v>
      </c>
      <c r="M257" s="13">
        <v>3000</v>
      </c>
      <c r="N257" s="13">
        <v>-3000</v>
      </c>
      <c r="O257" s="10">
        <f>M257+N257</f>
        <v>0</v>
      </c>
      <c r="P257" s="13">
        <v>0</v>
      </c>
      <c r="Q257" s="13">
        <v>0</v>
      </c>
      <c r="R257" s="34"/>
      <c r="S257" s="57"/>
      <c r="T257" s="44"/>
      <c r="U257" s="1"/>
      <c r="V257" s="1"/>
    </row>
    <row r="258" spans="1:22" x14ac:dyDescent="0.25">
      <c r="A258" s="35"/>
      <c r="B258" s="54"/>
      <c r="C258" s="35"/>
      <c r="D258" s="35"/>
      <c r="E258" s="35"/>
      <c r="F258" s="35"/>
      <c r="G258" s="35"/>
      <c r="H258" s="38"/>
      <c r="I258" s="13" t="s">
        <v>14</v>
      </c>
      <c r="J258" s="10">
        <f>K258+L258+O258+P258+Q258</f>
        <v>480000</v>
      </c>
      <c r="K258" s="13">
        <v>0</v>
      </c>
      <c r="L258" s="13">
        <v>0</v>
      </c>
      <c r="M258" s="13">
        <v>130000</v>
      </c>
      <c r="N258" s="13"/>
      <c r="O258" s="10">
        <f>M258+N258</f>
        <v>130000</v>
      </c>
      <c r="P258" s="13">
        <v>80000</v>
      </c>
      <c r="Q258" s="13">
        <v>270000</v>
      </c>
      <c r="R258" s="35"/>
      <c r="S258" s="58"/>
      <c r="T258" s="44"/>
      <c r="U258" s="1"/>
      <c r="V258" s="1"/>
    </row>
    <row r="259" spans="1:22" ht="21" customHeight="1" x14ac:dyDescent="0.25">
      <c r="A259" s="33">
        <v>14</v>
      </c>
      <c r="B259" s="63" t="s">
        <v>99</v>
      </c>
      <c r="C259" s="33" t="s">
        <v>100</v>
      </c>
      <c r="D259" s="33" t="s">
        <v>79</v>
      </c>
      <c r="E259" s="33"/>
      <c r="F259" s="33"/>
      <c r="G259" s="33"/>
      <c r="H259" s="36">
        <f>J259</f>
        <v>700000</v>
      </c>
      <c r="I259" s="12" t="s">
        <v>3</v>
      </c>
      <c r="J259" s="9">
        <f>SUM(J260:J263)</f>
        <v>700000</v>
      </c>
      <c r="K259" s="12">
        <f t="shared" ref="K259:Q259" si="72">SUM(K260:K263)</f>
        <v>100000</v>
      </c>
      <c r="L259" s="12">
        <f t="shared" si="72"/>
        <v>120000</v>
      </c>
      <c r="M259" s="12">
        <f t="shared" si="72"/>
        <v>140000</v>
      </c>
      <c r="N259" s="12">
        <f t="shared" si="72"/>
        <v>0</v>
      </c>
      <c r="O259" s="12">
        <f>SUM(O260:O263)</f>
        <v>140000</v>
      </c>
      <c r="P259" s="12">
        <f t="shared" si="72"/>
        <v>160000</v>
      </c>
      <c r="Q259" s="12">
        <f t="shared" si="72"/>
        <v>180000</v>
      </c>
      <c r="R259" s="33" t="s">
        <v>100</v>
      </c>
      <c r="S259" s="56"/>
      <c r="T259" s="44"/>
      <c r="U259" s="1"/>
      <c r="V259" s="1"/>
    </row>
    <row r="260" spans="1:22" x14ac:dyDescent="0.25">
      <c r="A260" s="34"/>
      <c r="B260" s="64"/>
      <c r="C260" s="34"/>
      <c r="D260" s="34"/>
      <c r="E260" s="34"/>
      <c r="F260" s="34"/>
      <c r="G260" s="34"/>
      <c r="H260" s="37"/>
      <c r="I260" s="13" t="s">
        <v>12</v>
      </c>
      <c r="J260" s="10">
        <f>K260+L260+O260+P260+Q260</f>
        <v>0</v>
      </c>
      <c r="K260" s="13">
        <v>0</v>
      </c>
      <c r="L260" s="13">
        <v>0</v>
      </c>
      <c r="M260" s="13">
        <v>0</v>
      </c>
      <c r="N260" s="13"/>
      <c r="O260" s="13">
        <v>0</v>
      </c>
      <c r="P260" s="13">
        <v>0</v>
      </c>
      <c r="Q260" s="13">
        <v>0</v>
      </c>
      <c r="R260" s="34"/>
      <c r="S260" s="57"/>
      <c r="T260" s="44"/>
      <c r="U260" s="1"/>
      <c r="V260" s="1"/>
    </row>
    <row r="261" spans="1:22" x14ac:dyDescent="0.25">
      <c r="A261" s="34"/>
      <c r="B261" s="64"/>
      <c r="C261" s="34"/>
      <c r="D261" s="34"/>
      <c r="E261" s="34"/>
      <c r="F261" s="34"/>
      <c r="G261" s="34"/>
      <c r="H261" s="37"/>
      <c r="I261" s="13" t="s">
        <v>11</v>
      </c>
      <c r="J261" s="10">
        <f>K261+L261+O261+P261+Q261</f>
        <v>0</v>
      </c>
      <c r="K261" s="13">
        <v>0</v>
      </c>
      <c r="L261" s="13">
        <v>0</v>
      </c>
      <c r="M261" s="13">
        <v>0</v>
      </c>
      <c r="N261" s="13"/>
      <c r="O261" s="13">
        <v>0</v>
      </c>
      <c r="P261" s="13">
        <v>0</v>
      </c>
      <c r="Q261" s="13">
        <v>0</v>
      </c>
      <c r="R261" s="34"/>
      <c r="S261" s="57"/>
      <c r="T261" s="44"/>
      <c r="U261" s="1"/>
      <c r="V261" s="1"/>
    </row>
    <row r="262" spans="1:22" x14ac:dyDescent="0.25">
      <c r="A262" s="34"/>
      <c r="B262" s="64"/>
      <c r="C262" s="34"/>
      <c r="D262" s="34"/>
      <c r="E262" s="34"/>
      <c r="F262" s="34"/>
      <c r="G262" s="34"/>
      <c r="H262" s="37"/>
      <c r="I262" s="13" t="s">
        <v>196</v>
      </c>
      <c r="J262" s="10">
        <f>K262+L262+O262+P262+Q262</f>
        <v>0</v>
      </c>
      <c r="K262" s="13">
        <v>0</v>
      </c>
      <c r="L262" s="13">
        <v>0</v>
      </c>
      <c r="M262" s="13">
        <v>0</v>
      </c>
      <c r="N262" s="13"/>
      <c r="O262" s="13">
        <v>0</v>
      </c>
      <c r="P262" s="13">
        <v>0</v>
      </c>
      <c r="Q262" s="13">
        <v>0</v>
      </c>
      <c r="R262" s="34"/>
      <c r="S262" s="57"/>
      <c r="T262" s="44"/>
      <c r="U262" s="1"/>
      <c r="V262" s="1"/>
    </row>
    <row r="263" spans="1:22" ht="32.25" customHeight="1" x14ac:dyDescent="0.25">
      <c r="A263" s="35"/>
      <c r="B263" s="65"/>
      <c r="C263" s="35"/>
      <c r="D263" s="35"/>
      <c r="E263" s="35"/>
      <c r="F263" s="35"/>
      <c r="G263" s="35"/>
      <c r="H263" s="38"/>
      <c r="I263" s="13" t="s">
        <v>14</v>
      </c>
      <c r="J263" s="10">
        <f>K263+L263+O263+P263+Q263</f>
        <v>700000</v>
      </c>
      <c r="K263" s="13">
        <v>100000</v>
      </c>
      <c r="L263" s="13">
        <v>120000</v>
      </c>
      <c r="M263" s="13">
        <v>140000</v>
      </c>
      <c r="N263" s="13"/>
      <c r="O263" s="13">
        <v>140000</v>
      </c>
      <c r="P263" s="13">
        <v>160000</v>
      </c>
      <c r="Q263" s="13">
        <v>180000</v>
      </c>
      <c r="R263" s="35"/>
      <c r="S263" s="58"/>
      <c r="T263" s="44"/>
      <c r="U263" s="1"/>
      <c r="V263" s="1"/>
    </row>
    <row r="264" spans="1:22" ht="24" x14ac:dyDescent="0.25">
      <c r="A264" s="33">
        <v>15</v>
      </c>
      <c r="B264" s="63" t="s">
        <v>102</v>
      </c>
      <c r="C264" s="33" t="s">
        <v>136</v>
      </c>
      <c r="D264" s="33"/>
      <c r="E264" s="33"/>
      <c r="F264" s="33"/>
      <c r="G264" s="33"/>
      <c r="H264" s="36">
        <f>J264</f>
        <v>300</v>
      </c>
      <c r="I264" s="12" t="s">
        <v>3</v>
      </c>
      <c r="J264" s="9">
        <f>SUM(J265:J268)</f>
        <v>300</v>
      </c>
      <c r="K264" s="12">
        <f t="shared" ref="K264:Q264" si="73">SUM(K265:K268)</f>
        <v>300</v>
      </c>
      <c r="L264" s="12">
        <f t="shared" si="73"/>
        <v>0</v>
      </c>
      <c r="M264" s="12">
        <f t="shared" si="73"/>
        <v>0</v>
      </c>
      <c r="N264" s="12"/>
      <c r="O264" s="12">
        <f>SUM(O265:O268)</f>
        <v>0</v>
      </c>
      <c r="P264" s="12">
        <f t="shared" si="73"/>
        <v>0</v>
      </c>
      <c r="Q264" s="12">
        <f t="shared" si="73"/>
        <v>0</v>
      </c>
      <c r="R264" s="33" t="s">
        <v>136</v>
      </c>
      <c r="S264" s="56"/>
      <c r="T264" s="44"/>
      <c r="U264" s="1"/>
      <c r="V264" s="1"/>
    </row>
    <row r="265" spans="1:22" x14ac:dyDescent="0.25">
      <c r="A265" s="34"/>
      <c r="B265" s="64"/>
      <c r="C265" s="34"/>
      <c r="D265" s="34"/>
      <c r="E265" s="34"/>
      <c r="F265" s="34"/>
      <c r="G265" s="34"/>
      <c r="H265" s="37"/>
      <c r="I265" s="13" t="s">
        <v>12</v>
      </c>
      <c r="J265" s="10">
        <f>K265+L265+O265+P265+Q265</f>
        <v>0</v>
      </c>
      <c r="K265" s="13">
        <v>0</v>
      </c>
      <c r="L265" s="13">
        <v>0</v>
      </c>
      <c r="M265" s="13">
        <v>0</v>
      </c>
      <c r="N265" s="13"/>
      <c r="O265" s="13">
        <v>0</v>
      </c>
      <c r="P265" s="13">
        <v>0</v>
      </c>
      <c r="Q265" s="13">
        <v>0</v>
      </c>
      <c r="R265" s="34"/>
      <c r="S265" s="57"/>
      <c r="T265" s="44"/>
      <c r="U265" s="1"/>
      <c r="V265" s="1"/>
    </row>
    <row r="266" spans="1:22" x14ac:dyDescent="0.25">
      <c r="A266" s="34"/>
      <c r="B266" s="64"/>
      <c r="C266" s="34"/>
      <c r="D266" s="34"/>
      <c r="E266" s="34"/>
      <c r="F266" s="34"/>
      <c r="G266" s="34"/>
      <c r="H266" s="37"/>
      <c r="I266" s="13" t="s">
        <v>11</v>
      </c>
      <c r="J266" s="10">
        <f>K266+L266+O266+P266+Q266</f>
        <v>0</v>
      </c>
      <c r="K266" s="13">
        <v>0</v>
      </c>
      <c r="L266" s="13">
        <v>0</v>
      </c>
      <c r="M266" s="13">
        <v>0</v>
      </c>
      <c r="N266" s="13"/>
      <c r="O266" s="13">
        <v>0</v>
      </c>
      <c r="P266" s="13">
        <v>0</v>
      </c>
      <c r="Q266" s="13">
        <v>0</v>
      </c>
      <c r="R266" s="34"/>
      <c r="S266" s="57"/>
      <c r="T266" s="44"/>
      <c r="U266" s="1"/>
      <c r="V266" s="1"/>
    </row>
    <row r="267" spans="1:22" x14ac:dyDescent="0.25">
      <c r="A267" s="34"/>
      <c r="B267" s="64"/>
      <c r="C267" s="34"/>
      <c r="D267" s="34"/>
      <c r="E267" s="34"/>
      <c r="F267" s="34"/>
      <c r="G267" s="34"/>
      <c r="H267" s="37"/>
      <c r="I267" s="13" t="s">
        <v>196</v>
      </c>
      <c r="J267" s="10">
        <f>K267+L267+O267+P267+Q267</f>
        <v>300</v>
      </c>
      <c r="K267" s="13">
        <v>300</v>
      </c>
      <c r="L267" s="13">
        <v>0</v>
      </c>
      <c r="M267" s="13">
        <v>0</v>
      </c>
      <c r="N267" s="13"/>
      <c r="O267" s="13">
        <v>0</v>
      </c>
      <c r="P267" s="13">
        <v>0</v>
      </c>
      <c r="Q267" s="13">
        <v>0</v>
      </c>
      <c r="R267" s="34"/>
      <c r="S267" s="57"/>
      <c r="T267" s="44"/>
      <c r="U267" s="1"/>
      <c r="V267" s="1"/>
    </row>
    <row r="268" spans="1:22" ht="29.25" customHeight="1" x14ac:dyDescent="0.25">
      <c r="A268" s="35"/>
      <c r="B268" s="65"/>
      <c r="C268" s="35"/>
      <c r="D268" s="35"/>
      <c r="E268" s="35"/>
      <c r="F268" s="35"/>
      <c r="G268" s="35"/>
      <c r="H268" s="38"/>
      <c r="I268" s="13" t="s">
        <v>14</v>
      </c>
      <c r="J268" s="10">
        <f>K268+L268+O268+P268+Q268</f>
        <v>0</v>
      </c>
      <c r="K268" s="13">
        <v>0</v>
      </c>
      <c r="L268" s="13">
        <v>0</v>
      </c>
      <c r="M268" s="13">
        <v>0</v>
      </c>
      <c r="N268" s="13"/>
      <c r="O268" s="13">
        <v>0</v>
      </c>
      <c r="P268" s="13">
        <v>0</v>
      </c>
      <c r="Q268" s="13">
        <v>0</v>
      </c>
      <c r="R268" s="35"/>
      <c r="S268" s="58"/>
      <c r="T268" s="44"/>
      <c r="U268" s="1"/>
      <c r="V268" s="1"/>
    </row>
    <row r="269" spans="1:22" ht="24" x14ac:dyDescent="0.25">
      <c r="A269" s="33">
        <v>16</v>
      </c>
      <c r="B269" s="63" t="s">
        <v>103</v>
      </c>
      <c r="C269" s="33" t="s">
        <v>136</v>
      </c>
      <c r="D269" s="33"/>
      <c r="E269" s="33"/>
      <c r="F269" s="33"/>
      <c r="G269" s="33"/>
      <c r="H269" s="36">
        <f>J269</f>
        <v>1000</v>
      </c>
      <c r="I269" s="12" t="s">
        <v>3</v>
      </c>
      <c r="J269" s="9">
        <f>SUM(J270:J273)</f>
        <v>1000</v>
      </c>
      <c r="K269" s="12">
        <f t="shared" ref="K269:Q269" si="74">SUM(K270:K273)</f>
        <v>1000</v>
      </c>
      <c r="L269" s="12">
        <f t="shared" si="74"/>
        <v>0</v>
      </c>
      <c r="M269" s="12">
        <f t="shared" si="74"/>
        <v>0</v>
      </c>
      <c r="N269" s="12"/>
      <c r="O269" s="12">
        <f>SUM(O270:O273)</f>
        <v>0</v>
      </c>
      <c r="P269" s="12">
        <f t="shared" si="74"/>
        <v>0</v>
      </c>
      <c r="Q269" s="12">
        <f t="shared" si="74"/>
        <v>0</v>
      </c>
      <c r="R269" s="33" t="s">
        <v>136</v>
      </c>
      <c r="S269" s="56"/>
      <c r="T269" s="44"/>
      <c r="U269" s="1"/>
      <c r="V269" s="1"/>
    </row>
    <row r="270" spans="1:22" x14ac:dyDescent="0.25">
      <c r="A270" s="34"/>
      <c r="B270" s="64"/>
      <c r="C270" s="34"/>
      <c r="D270" s="34"/>
      <c r="E270" s="34"/>
      <c r="F270" s="34"/>
      <c r="G270" s="34"/>
      <c r="H270" s="37"/>
      <c r="I270" s="13" t="s">
        <v>12</v>
      </c>
      <c r="J270" s="10">
        <f>K270+L270+O270+P270+Q270</f>
        <v>0</v>
      </c>
      <c r="K270" s="13">
        <v>0</v>
      </c>
      <c r="L270" s="13">
        <v>0</v>
      </c>
      <c r="M270" s="13">
        <v>0</v>
      </c>
      <c r="N270" s="13"/>
      <c r="O270" s="13">
        <v>0</v>
      </c>
      <c r="P270" s="13">
        <v>0</v>
      </c>
      <c r="Q270" s="13">
        <v>0</v>
      </c>
      <c r="R270" s="34"/>
      <c r="S270" s="57"/>
      <c r="T270" s="44"/>
      <c r="U270" s="1"/>
      <c r="V270" s="1"/>
    </row>
    <row r="271" spans="1:22" x14ac:dyDescent="0.25">
      <c r="A271" s="34"/>
      <c r="B271" s="64"/>
      <c r="C271" s="34"/>
      <c r="D271" s="34"/>
      <c r="E271" s="34"/>
      <c r="F271" s="34"/>
      <c r="G271" s="34"/>
      <c r="H271" s="37"/>
      <c r="I271" s="13" t="s">
        <v>11</v>
      </c>
      <c r="J271" s="10">
        <f>K271+L271+O271+P271+Q271</f>
        <v>0</v>
      </c>
      <c r="K271" s="13">
        <v>0</v>
      </c>
      <c r="L271" s="13">
        <v>0</v>
      </c>
      <c r="M271" s="13">
        <v>0</v>
      </c>
      <c r="N271" s="13"/>
      <c r="O271" s="13">
        <v>0</v>
      </c>
      <c r="P271" s="13">
        <v>0</v>
      </c>
      <c r="Q271" s="13">
        <v>0</v>
      </c>
      <c r="R271" s="34"/>
      <c r="S271" s="57"/>
      <c r="T271" s="44"/>
      <c r="U271" s="1"/>
      <c r="V271" s="1"/>
    </row>
    <row r="272" spans="1:22" x14ac:dyDescent="0.25">
      <c r="A272" s="34"/>
      <c r="B272" s="64"/>
      <c r="C272" s="34"/>
      <c r="D272" s="34"/>
      <c r="E272" s="34"/>
      <c r="F272" s="34"/>
      <c r="G272" s="34"/>
      <c r="H272" s="37"/>
      <c r="I272" s="13" t="s">
        <v>196</v>
      </c>
      <c r="J272" s="10">
        <f>K272+L272+O272+P272+Q272</f>
        <v>1000</v>
      </c>
      <c r="K272" s="13">
        <v>1000</v>
      </c>
      <c r="L272" s="13">
        <v>0</v>
      </c>
      <c r="M272" s="13">
        <v>0</v>
      </c>
      <c r="N272" s="13"/>
      <c r="O272" s="13">
        <v>0</v>
      </c>
      <c r="P272" s="13">
        <v>0</v>
      </c>
      <c r="Q272" s="13">
        <v>0</v>
      </c>
      <c r="R272" s="34"/>
      <c r="S272" s="57"/>
      <c r="T272" s="44"/>
      <c r="U272" s="1"/>
      <c r="V272" s="1"/>
    </row>
    <row r="273" spans="1:22" ht="36" customHeight="1" x14ac:dyDescent="0.25">
      <c r="A273" s="35"/>
      <c r="B273" s="65"/>
      <c r="C273" s="35"/>
      <c r="D273" s="35"/>
      <c r="E273" s="35"/>
      <c r="F273" s="35"/>
      <c r="G273" s="35"/>
      <c r="H273" s="38"/>
      <c r="I273" s="13" t="s">
        <v>14</v>
      </c>
      <c r="J273" s="10">
        <f>K273+L273+O273+P273+Q273</f>
        <v>0</v>
      </c>
      <c r="K273" s="13">
        <v>0</v>
      </c>
      <c r="L273" s="13">
        <v>0</v>
      </c>
      <c r="M273" s="13">
        <v>0</v>
      </c>
      <c r="N273" s="13"/>
      <c r="O273" s="13"/>
      <c r="P273" s="13">
        <v>0</v>
      </c>
      <c r="Q273" s="13">
        <v>0</v>
      </c>
      <c r="R273" s="35"/>
      <c r="S273" s="58"/>
      <c r="T273" s="44"/>
      <c r="U273" s="1"/>
      <c r="V273" s="1"/>
    </row>
    <row r="274" spans="1:22" ht="24" x14ac:dyDescent="0.25">
      <c r="A274" s="33">
        <v>17</v>
      </c>
      <c r="B274" s="63" t="s">
        <v>104</v>
      </c>
      <c r="C274" s="33" t="s">
        <v>136</v>
      </c>
      <c r="D274" s="33"/>
      <c r="E274" s="33"/>
      <c r="F274" s="33"/>
      <c r="G274" s="33"/>
      <c r="H274" s="36">
        <f>J274</f>
        <v>300</v>
      </c>
      <c r="I274" s="12" t="s">
        <v>3</v>
      </c>
      <c r="J274" s="9">
        <f>SUM(J275:J278)</f>
        <v>300</v>
      </c>
      <c r="K274" s="12">
        <f t="shared" ref="K274:Q274" si="75">SUM(K275:K278)</f>
        <v>300</v>
      </c>
      <c r="L274" s="12">
        <f t="shared" si="75"/>
        <v>0</v>
      </c>
      <c r="M274" s="12">
        <f t="shared" si="75"/>
        <v>0</v>
      </c>
      <c r="N274" s="12"/>
      <c r="O274" s="12">
        <f>SUM(O275:O278)</f>
        <v>0</v>
      </c>
      <c r="P274" s="12">
        <f t="shared" si="75"/>
        <v>0</v>
      </c>
      <c r="Q274" s="12">
        <f t="shared" si="75"/>
        <v>0</v>
      </c>
      <c r="R274" s="33" t="s">
        <v>136</v>
      </c>
      <c r="S274" s="56"/>
      <c r="T274" s="44"/>
      <c r="U274" s="1"/>
      <c r="V274" s="1"/>
    </row>
    <row r="275" spans="1:22" x14ac:dyDescent="0.25">
      <c r="A275" s="34"/>
      <c r="B275" s="64"/>
      <c r="C275" s="34"/>
      <c r="D275" s="34"/>
      <c r="E275" s="34"/>
      <c r="F275" s="34"/>
      <c r="G275" s="34"/>
      <c r="H275" s="37"/>
      <c r="I275" s="13" t="s">
        <v>12</v>
      </c>
      <c r="J275" s="10">
        <f>K275+L275+O275+P275+Q275</f>
        <v>0</v>
      </c>
      <c r="K275" s="13">
        <v>0</v>
      </c>
      <c r="L275" s="13">
        <v>0</v>
      </c>
      <c r="M275" s="13">
        <v>0</v>
      </c>
      <c r="N275" s="13"/>
      <c r="O275" s="13">
        <v>0</v>
      </c>
      <c r="P275" s="13">
        <v>0</v>
      </c>
      <c r="Q275" s="13">
        <v>0</v>
      </c>
      <c r="R275" s="34"/>
      <c r="S275" s="57"/>
      <c r="T275" s="44"/>
      <c r="U275" s="1"/>
      <c r="V275" s="1"/>
    </row>
    <row r="276" spans="1:22" x14ac:dyDescent="0.25">
      <c r="A276" s="34"/>
      <c r="B276" s="64"/>
      <c r="C276" s="34"/>
      <c r="D276" s="34"/>
      <c r="E276" s="34"/>
      <c r="F276" s="34"/>
      <c r="G276" s="34"/>
      <c r="H276" s="37"/>
      <c r="I276" s="13" t="s">
        <v>11</v>
      </c>
      <c r="J276" s="10">
        <f>K276+L276+O276+P276+Q276</f>
        <v>0</v>
      </c>
      <c r="K276" s="13">
        <v>0</v>
      </c>
      <c r="L276" s="13">
        <v>0</v>
      </c>
      <c r="M276" s="13">
        <v>0</v>
      </c>
      <c r="N276" s="13"/>
      <c r="O276" s="13">
        <v>0</v>
      </c>
      <c r="P276" s="13">
        <v>0</v>
      </c>
      <c r="Q276" s="13">
        <v>0</v>
      </c>
      <c r="R276" s="34"/>
      <c r="S276" s="57"/>
      <c r="T276" s="44"/>
      <c r="U276" s="1"/>
      <c r="V276" s="1"/>
    </row>
    <row r="277" spans="1:22" x14ac:dyDescent="0.25">
      <c r="A277" s="34"/>
      <c r="B277" s="64"/>
      <c r="C277" s="34"/>
      <c r="D277" s="34"/>
      <c r="E277" s="34"/>
      <c r="F277" s="34"/>
      <c r="G277" s="34"/>
      <c r="H277" s="37"/>
      <c r="I277" s="13" t="s">
        <v>196</v>
      </c>
      <c r="J277" s="10">
        <f>K277+L277+O277+P277+Q277</f>
        <v>300</v>
      </c>
      <c r="K277" s="13">
        <v>300</v>
      </c>
      <c r="L277" s="13">
        <v>0</v>
      </c>
      <c r="M277" s="13">
        <v>0</v>
      </c>
      <c r="N277" s="13"/>
      <c r="O277" s="13">
        <v>0</v>
      </c>
      <c r="P277" s="13">
        <v>0</v>
      </c>
      <c r="Q277" s="13">
        <v>0</v>
      </c>
      <c r="R277" s="34"/>
      <c r="S277" s="57"/>
      <c r="T277" s="44"/>
      <c r="U277" s="1"/>
      <c r="V277" s="1"/>
    </row>
    <row r="278" spans="1:22" x14ac:dyDescent="0.25">
      <c r="A278" s="35"/>
      <c r="B278" s="65"/>
      <c r="C278" s="35"/>
      <c r="D278" s="35"/>
      <c r="E278" s="35"/>
      <c r="F278" s="35"/>
      <c r="G278" s="35"/>
      <c r="H278" s="38"/>
      <c r="I278" s="13" t="s">
        <v>14</v>
      </c>
      <c r="J278" s="10">
        <f>K278+L278+O278+P278+Q278</f>
        <v>0</v>
      </c>
      <c r="K278" s="13">
        <v>0</v>
      </c>
      <c r="L278" s="13">
        <v>0</v>
      </c>
      <c r="M278" s="13">
        <v>0</v>
      </c>
      <c r="N278" s="13"/>
      <c r="O278" s="13">
        <v>0</v>
      </c>
      <c r="P278" s="13">
        <v>0</v>
      </c>
      <c r="Q278" s="13">
        <v>0</v>
      </c>
      <c r="R278" s="35"/>
      <c r="S278" s="58"/>
      <c r="T278" s="44"/>
      <c r="U278" s="1"/>
      <c r="V278" s="1"/>
    </row>
    <row r="279" spans="1:22" ht="24" x14ac:dyDescent="0.25">
      <c r="A279" s="33">
        <v>18</v>
      </c>
      <c r="B279" s="63" t="s">
        <v>242</v>
      </c>
      <c r="C279" s="33" t="s">
        <v>184</v>
      </c>
      <c r="D279" s="33"/>
      <c r="E279" s="33"/>
      <c r="F279" s="33"/>
      <c r="G279" s="33"/>
      <c r="H279" s="36">
        <f>J279</f>
        <v>300</v>
      </c>
      <c r="I279" s="12" t="s">
        <v>3</v>
      </c>
      <c r="J279" s="9">
        <f>SUM(J280:J283)</f>
        <v>300</v>
      </c>
      <c r="K279" s="12">
        <f t="shared" ref="K279:Q279" si="76">SUM(K280:K283)</f>
        <v>300</v>
      </c>
      <c r="L279" s="12">
        <f t="shared" si="76"/>
        <v>0</v>
      </c>
      <c r="M279" s="12">
        <f t="shared" si="76"/>
        <v>0</v>
      </c>
      <c r="N279" s="12"/>
      <c r="O279" s="12">
        <f>SUM(O280:O283)</f>
        <v>0</v>
      </c>
      <c r="P279" s="12">
        <f t="shared" si="76"/>
        <v>0</v>
      </c>
      <c r="Q279" s="12">
        <f t="shared" si="76"/>
        <v>0</v>
      </c>
      <c r="R279" s="56" t="s">
        <v>184</v>
      </c>
      <c r="S279" s="56"/>
      <c r="T279" s="44"/>
      <c r="U279" s="1"/>
      <c r="V279" s="1"/>
    </row>
    <row r="280" spans="1:22" x14ac:dyDescent="0.25">
      <c r="A280" s="34"/>
      <c r="B280" s="64"/>
      <c r="C280" s="34"/>
      <c r="D280" s="34"/>
      <c r="E280" s="34"/>
      <c r="F280" s="34"/>
      <c r="G280" s="34"/>
      <c r="H280" s="37"/>
      <c r="I280" s="13" t="s">
        <v>12</v>
      </c>
      <c r="J280" s="10">
        <f t="shared" ref="J280:J288" si="77">K280+L280+O280+P280+Q280</f>
        <v>0</v>
      </c>
      <c r="K280" s="13">
        <v>0</v>
      </c>
      <c r="L280" s="13">
        <v>0</v>
      </c>
      <c r="M280" s="13">
        <v>0</v>
      </c>
      <c r="N280" s="13"/>
      <c r="O280" s="13">
        <f>M280+N280</f>
        <v>0</v>
      </c>
      <c r="P280" s="13">
        <v>0</v>
      </c>
      <c r="Q280" s="13">
        <v>0</v>
      </c>
      <c r="R280" s="57"/>
      <c r="S280" s="57"/>
      <c r="T280" s="44"/>
      <c r="U280" s="1"/>
      <c r="V280" s="1"/>
    </row>
    <row r="281" spans="1:22" x14ac:dyDescent="0.25">
      <c r="A281" s="34"/>
      <c r="B281" s="64"/>
      <c r="C281" s="34"/>
      <c r="D281" s="34"/>
      <c r="E281" s="34"/>
      <c r="F281" s="34"/>
      <c r="G281" s="34"/>
      <c r="H281" s="37"/>
      <c r="I281" s="13" t="s">
        <v>11</v>
      </c>
      <c r="J281" s="10">
        <f t="shared" si="77"/>
        <v>0</v>
      </c>
      <c r="K281" s="13">
        <v>0</v>
      </c>
      <c r="L281" s="13">
        <v>0</v>
      </c>
      <c r="M281" s="13">
        <v>0</v>
      </c>
      <c r="N281" s="13"/>
      <c r="O281" s="13">
        <f>M281+N281</f>
        <v>0</v>
      </c>
      <c r="P281" s="13">
        <v>0</v>
      </c>
      <c r="Q281" s="13">
        <v>0</v>
      </c>
      <c r="R281" s="57"/>
      <c r="S281" s="57"/>
      <c r="T281" s="44"/>
      <c r="U281" s="1"/>
      <c r="V281" s="1"/>
    </row>
    <row r="282" spans="1:22" x14ac:dyDescent="0.25">
      <c r="A282" s="34"/>
      <c r="B282" s="64"/>
      <c r="C282" s="34"/>
      <c r="D282" s="34"/>
      <c r="E282" s="34"/>
      <c r="F282" s="34"/>
      <c r="G282" s="34"/>
      <c r="H282" s="37"/>
      <c r="I282" s="13" t="s">
        <v>196</v>
      </c>
      <c r="J282" s="10">
        <f t="shared" si="77"/>
        <v>300</v>
      </c>
      <c r="K282" s="13">
        <v>300</v>
      </c>
      <c r="L282" s="13">
        <v>0</v>
      </c>
      <c r="M282" s="13">
        <v>0</v>
      </c>
      <c r="N282" s="13"/>
      <c r="O282" s="13">
        <f>M282+N282</f>
        <v>0</v>
      </c>
      <c r="P282" s="13">
        <v>0</v>
      </c>
      <c r="Q282" s="13">
        <v>0</v>
      </c>
      <c r="R282" s="57"/>
      <c r="S282" s="57"/>
      <c r="T282" s="44"/>
      <c r="U282" s="1"/>
      <c r="V282" s="1"/>
    </row>
    <row r="283" spans="1:22" x14ac:dyDescent="0.25">
      <c r="A283" s="35"/>
      <c r="B283" s="65"/>
      <c r="C283" s="35"/>
      <c r="D283" s="35"/>
      <c r="E283" s="35"/>
      <c r="F283" s="35"/>
      <c r="G283" s="35"/>
      <c r="H283" s="38"/>
      <c r="I283" s="13" t="s">
        <v>14</v>
      </c>
      <c r="J283" s="10">
        <f t="shared" si="77"/>
        <v>0</v>
      </c>
      <c r="K283" s="13">
        <v>0</v>
      </c>
      <c r="L283" s="13">
        <v>0</v>
      </c>
      <c r="M283" s="13">
        <v>0</v>
      </c>
      <c r="N283" s="13"/>
      <c r="O283" s="13">
        <f>M283+N283</f>
        <v>0</v>
      </c>
      <c r="P283" s="13">
        <v>0</v>
      </c>
      <c r="Q283" s="13">
        <v>0</v>
      </c>
      <c r="R283" s="58"/>
      <c r="S283" s="58"/>
      <c r="T283" s="44"/>
      <c r="U283" s="1"/>
      <c r="V283" s="1"/>
    </row>
    <row r="284" spans="1:22" ht="24" x14ac:dyDescent="0.25">
      <c r="A284" s="33">
        <v>19</v>
      </c>
      <c r="B284" s="66" t="s">
        <v>39</v>
      </c>
      <c r="C284" s="56"/>
      <c r="D284" s="56"/>
      <c r="E284" s="56"/>
      <c r="F284" s="56"/>
      <c r="G284" s="56"/>
      <c r="H284" s="36">
        <f>SUM(H194:H283)</f>
        <v>1624957.6197200001</v>
      </c>
      <c r="I284" s="12" t="s">
        <v>3</v>
      </c>
      <c r="J284" s="9">
        <f t="shared" ref="J284:Q284" si="78">SUM(J285:J288)</f>
        <v>1602816.21</v>
      </c>
      <c r="K284" s="9">
        <f t="shared" si="78"/>
        <v>390750</v>
      </c>
      <c r="L284" s="9">
        <f t="shared" si="78"/>
        <v>184158</v>
      </c>
      <c r="M284" s="9">
        <f t="shared" si="78"/>
        <v>284000</v>
      </c>
      <c r="N284" s="9">
        <f t="shared" si="78"/>
        <v>47908.551299999999</v>
      </c>
      <c r="O284" s="9">
        <f t="shared" si="78"/>
        <v>331908.21000000002</v>
      </c>
      <c r="P284" s="9">
        <f t="shared" si="78"/>
        <v>246000</v>
      </c>
      <c r="Q284" s="9">
        <f t="shared" si="78"/>
        <v>450000</v>
      </c>
      <c r="R284" s="44"/>
      <c r="S284" s="44"/>
      <c r="T284" s="44"/>
      <c r="U284" s="1"/>
      <c r="V284" s="1"/>
    </row>
    <row r="285" spans="1:22" x14ac:dyDescent="0.25">
      <c r="A285" s="34"/>
      <c r="B285" s="67"/>
      <c r="C285" s="57"/>
      <c r="D285" s="57"/>
      <c r="E285" s="57"/>
      <c r="F285" s="57"/>
      <c r="G285" s="57"/>
      <c r="H285" s="37"/>
      <c r="I285" s="13" t="s">
        <v>12</v>
      </c>
      <c r="J285" s="10">
        <f t="shared" si="77"/>
        <v>147342</v>
      </c>
      <c r="K285" s="13">
        <f>K195+K200+K205+K210+K215+K220+K225+K230+K235+K240+K245+K250+K255+K260+K265+K270+K275+K280</f>
        <v>138000</v>
      </c>
      <c r="L285" s="13">
        <f t="shared" ref="L285:Q285" si="79">L195+L200+L205+L210+L215+L220+L225+L230+L235+L240+L245+L250+L255+L260+L265+L270+L275+L280</f>
        <v>9342</v>
      </c>
      <c r="M285" s="13">
        <f t="shared" si="79"/>
        <v>0</v>
      </c>
      <c r="N285" s="13">
        <f t="shared" si="79"/>
        <v>0</v>
      </c>
      <c r="O285" s="13">
        <f t="shared" si="79"/>
        <v>0</v>
      </c>
      <c r="P285" s="13">
        <f t="shared" si="79"/>
        <v>0</v>
      </c>
      <c r="Q285" s="13">
        <f t="shared" si="79"/>
        <v>0</v>
      </c>
      <c r="R285" s="44"/>
      <c r="S285" s="44"/>
      <c r="T285" s="44"/>
      <c r="U285" s="1"/>
      <c r="V285" s="1"/>
    </row>
    <row r="286" spans="1:22" x14ac:dyDescent="0.25">
      <c r="A286" s="34"/>
      <c r="B286" s="67"/>
      <c r="C286" s="57"/>
      <c r="D286" s="57"/>
      <c r="E286" s="57"/>
      <c r="F286" s="57"/>
      <c r="G286" s="57"/>
      <c r="H286" s="37"/>
      <c r="I286" s="13" t="s">
        <v>11</v>
      </c>
      <c r="J286" s="10">
        <f t="shared" si="77"/>
        <v>157364.21</v>
      </c>
      <c r="K286" s="13">
        <f t="shared" ref="K286:Q288" si="80">K196+K201+K206+K211+K216+K221+K226+K231+K236+K241+K246+K251+K256+K261+K266+K271+K276+K281</f>
        <v>82400</v>
      </c>
      <c r="L286" s="13">
        <f t="shared" si="80"/>
        <v>40651</v>
      </c>
      <c r="M286" s="13">
        <f t="shared" si="80"/>
        <v>0</v>
      </c>
      <c r="N286" s="13">
        <f t="shared" si="80"/>
        <v>36740.205000000002</v>
      </c>
      <c r="O286" s="13">
        <f t="shared" si="80"/>
        <v>28313.21</v>
      </c>
      <c r="P286" s="13">
        <f t="shared" si="80"/>
        <v>6000</v>
      </c>
      <c r="Q286" s="13">
        <f t="shared" si="80"/>
        <v>0</v>
      </c>
      <c r="R286" s="44"/>
      <c r="S286" s="44"/>
      <c r="T286" s="44"/>
      <c r="U286" s="1"/>
      <c r="V286" s="1"/>
    </row>
    <row r="287" spans="1:22" x14ac:dyDescent="0.25">
      <c r="A287" s="34"/>
      <c r="B287" s="67"/>
      <c r="C287" s="57"/>
      <c r="D287" s="57"/>
      <c r="E287" s="57"/>
      <c r="F287" s="57"/>
      <c r="G287" s="57"/>
      <c r="H287" s="37"/>
      <c r="I287" s="13" t="s">
        <v>196</v>
      </c>
      <c r="J287" s="10">
        <f t="shared" si="77"/>
        <v>56110</v>
      </c>
      <c r="K287" s="13">
        <f t="shared" si="80"/>
        <v>8350</v>
      </c>
      <c r="L287" s="13">
        <f t="shared" si="80"/>
        <v>14165</v>
      </c>
      <c r="M287" s="13">
        <f t="shared" si="80"/>
        <v>14000</v>
      </c>
      <c r="N287" s="13">
        <f t="shared" si="80"/>
        <v>11168.346299999999</v>
      </c>
      <c r="O287" s="22">
        <v>33595</v>
      </c>
      <c r="P287" s="13">
        <f t="shared" si="80"/>
        <v>0</v>
      </c>
      <c r="Q287" s="13">
        <f t="shared" si="80"/>
        <v>0</v>
      </c>
      <c r="R287" s="44"/>
      <c r="S287" s="44"/>
      <c r="T287" s="44"/>
      <c r="U287" s="1"/>
      <c r="V287" s="1"/>
    </row>
    <row r="288" spans="1:22" x14ac:dyDescent="0.25">
      <c r="A288" s="35"/>
      <c r="B288" s="68"/>
      <c r="C288" s="58"/>
      <c r="D288" s="58"/>
      <c r="E288" s="58"/>
      <c r="F288" s="58"/>
      <c r="G288" s="58"/>
      <c r="H288" s="38"/>
      <c r="I288" s="13" t="s">
        <v>14</v>
      </c>
      <c r="J288" s="10">
        <f t="shared" si="77"/>
        <v>1242000</v>
      </c>
      <c r="K288" s="13">
        <f t="shared" si="80"/>
        <v>162000</v>
      </c>
      <c r="L288" s="13">
        <f t="shared" si="80"/>
        <v>120000</v>
      </c>
      <c r="M288" s="13">
        <f t="shared" si="80"/>
        <v>270000</v>
      </c>
      <c r="N288" s="13">
        <f t="shared" si="80"/>
        <v>0</v>
      </c>
      <c r="O288" s="13">
        <f t="shared" si="80"/>
        <v>270000</v>
      </c>
      <c r="P288" s="13">
        <f t="shared" si="80"/>
        <v>240000</v>
      </c>
      <c r="Q288" s="13">
        <f t="shared" si="80"/>
        <v>450000</v>
      </c>
      <c r="R288" s="44"/>
      <c r="S288" s="44"/>
      <c r="T288" s="44"/>
      <c r="U288" s="1"/>
      <c r="V288" s="1"/>
    </row>
    <row r="289" spans="1:22" ht="12" customHeight="1" x14ac:dyDescent="0.25">
      <c r="A289" s="7"/>
      <c r="B289" s="7"/>
      <c r="C289" s="7"/>
      <c r="D289" s="7"/>
      <c r="E289" s="7"/>
      <c r="F289" s="7"/>
      <c r="G289" s="7"/>
      <c r="H289" s="7"/>
      <c r="I289" s="18"/>
      <c r="J289" s="17"/>
      <c r="K289" s="17"/>
      <c r="L289" s="17"/>
      <c r="M289" s="17"/>
      <c r="N289" s="17"/>
      <c r="O289" s="17"/>
      <c r="P289" s="17"/>
      <c r="Q289" s="17"/>
      <c r="R289" s="18"/>
      <c r="S289" s="18"/>
      <c r="T289" s="7"/>
      <c r="U289" s="1"/>
      <c r="V289" s="1"/>
    </row>
    <row r="290" spans="1:22" ht="15" customHeight="1" x14ac:dyDescent="0.25">
      <c r="A290" s="50" t="s">
        <v>105</v>
      </c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1"/>
      <c r="V290" s="1"/>
    </row>
    <row r="291" spans="1:22" ht="49.5" customHeight="1" x14ac:dyDescent="0.25">
      <c r="A291" s="42">
        <v>1</v>
      </c>
      <c r="B291" s="63" t="s">
        <v>106</v>
      </c>
      <c r="C291" s="42" t="s">
        <v>107</v>
      </c>
      <c r="D291" s="42" t="s">
        <v>79</v>
      </c>
      <c r="E291" s="42">
        <v>9919.42</v>
      </c>
      <c r="F291" s="42">
        <v>1362.66</v>
      </c>
      <c r="G291" s="42">
        <v>8556.76</v>
      </c>
      <c r="H291" s="46">
        <v>36000</v>
      </c>
      <c r="I291" s="26" t="s">
        <v>3</v>
      </c>
      <c r="J291" s="30">
        <f>SUM(J292:J293)</f>
        <v>30520</v>
      </c>
      <c r="K291" s="26">
        <f t="shared" ref="K291:Q291" si="81">SUM(K292:K293)</f>
        <v>6340</v>
      </c>
      <c r="L291" s="26">
        <f t="shared" si="81"/>
        <v>13050</v>
      </c>
      <c r="M291" s="26">
        <f t="shared" si="81"/>
        <v>5040</v>
      </c>
      <c r="N291" s="26">
        <f t="shared" si="81"/>
        <v>-4990</v>
      </c>
      <c r="O291" s="26">
        <f t="shared" si="81"/>
        <v>50</v>
      </c>
      <c r="P291" s="26">
        <f t="shared" si="81"/>
        <v>5040</v>
      </c>
      <c r="Q291" s="26">
        <f t="shared" si="81"/>
        <v>6040</v>
      </c>
      <c r="R291" s="42" t="s">
        <v>107</v>
      </c>
      <c r="S291" s="42" t="s">
        <v>177</v>
      </c>
      <c r="T291" s="45" t="s">
        <v>266</v>
      </c>
      <c r="U291" s="1"/>
      <c r="V291" s="1"/>
    </row>
    <row r="292" spans="1:22" x14ac:dyDescent="0.25">
      <c r="A292" s="42"/>
      <c r="B292" s="64"/>
      <c r="C292" s="42"/>
      <c r="D292" s="42"/>
      <c r="E292" s="42"/>
      <c r="F292" s="42"/>
      <c r="G292" s="42"/>
      <c r="H292" s="47"/>
      <c r="I292" s="25" t="s">
        <v>11</v>
      </c>
      <c r="J292" s="31">
        <f>K292+L292+O292+P292+Q292</f>
        <v>28170</v>
      </c>
      <c r="K292" s="25">
        <v>5040</v>
      </c>
      <c r="L292" s="25">
        <f>13000+50</f>
        <v>13050</v>
      </c>
      <c r="M292" s="25">
        <v>5040</v>
      </c>
      <c r="N292" s="25">
        <v>-5040</v>
      </c>
      <c r="O292" s="25">
        <f>M292+N292</f>
        <v>0</v>
      </c>
      <c r="P292" s="25">
        <v>5040</v>
      </c>
      <c r="Q292" s="25">
        <v>5040</v>
      </c>
      <c r="R292" s="42"/>
      <c r="S292" s="42"/>
      <c r="T292" s="45"/>
      <c r="U292" s="1"/>
      <c r="V292" s="1"/>
    </row>
    <row r="293" spans="1:22" ht="42.75" customHeight="1" x14ac:dyDescent="0.25">
      <c r="A293" s="42"/>
      <c r="B293" s="65"/>
      <c r="C293" s="42"/>
      <c r="D293" s="42"/>
      <c r="E293" s="42"/>
      <c r="F293" s="42"/>
      <c r="G293" s="42"/>
      <c r="H293" s="47"/>
      <c r="I293" s="25" t="s">
        <v>196</v>
      </c>
      <c r="J293" s="31">
        <f>K293+L293+O293+P293+Q293</f>
        <v>2350</v>
      </c>
      <c r="K293" s="25">
        <v>1300</v>
      </c>
      <c r="L293" s="25">
        <v>0</v>
      </c>
      <c r="M293" s="25">
        <v>0</v>
      </c>
      <c r="N293" s="25">
        <v>50</v>
      </c>
      <c r="O293" s="25">
        <f>M293+N293</f>
        <v>50</v>
      </c>
      <c r="P293" s="25">
        <v>0</v>
      </c>
      <c r="Q293" s="25">
        <v>1000</v>
      </c>
      <c r="R293" s="42"/>
      <c r="S293" s="42"/>
      <c r="T293" s="45"/>
      <c r="U293" s="1"/>
      <c r="V293" s="1"/>
    </row>
    <row r="294" spans="1:22" ht="18.75" customHeight="1" x14ac:dyDescent="0.25">
      <c r="A294" s="42">
        <v>2</v>
      </c>
      <c r="B294" s="52" t="s">
        <v>108</v>
      </c>
      <c r="C294" s="42" t="s">
        <v>109</v>
      </c>
      <c r="D294" s="42" t="s">
        <v>79</v>
      </c>
      <c r="E294" s="42">
        <v>57.768000000000001</v>
      </c>
      <c r="F294" s="42">
        <v>14.42</v>
      </c>
      <c r="G294" s="42">
        <v>43.347999999999999</v>
      </c>
      <c r="H294" s="46">
        <v>4500</v>
      </c>
      <c r="I294" s="26" t="s">
        <v>3</v>
      </c>
      <c r="J294" s="30">
        <f>SUM(J295:J296)</f>
        <v>1890</v>
      </c>
      <c r="K294" s="26">
        <f t="shared" ref="K294:Q294" si="82">SUM(K295:K296)</f>
        <v>630</v>
      </c>
      <c r="L294" s="26">
        <f t="shared" si="82"/>
        <v>0</v>
      </c>
      <c r="M294" s="26">
        <f t="shared" si="82"/>
        <v>630</v>
      </c>
      <c r="N294" s="26">
        <f t="shared" si="82"/>
        <v>-630</v>
      </c>
      <c r="O294" s="26">
        <f t="shared" si="82"/>
        <v>0</v>
      </c>
      <c r="P294" s="26">
        <f t="shared" si="82"/>
        <v>630</v>
      </c>
      <c r="Q294" s="26">
        <f t="shared" si="82"/>
        <v>630</v>
      </c>
      <c r="R294" s="42" t="s">
        <v>109</v>
      </c>
      <c r="S294" s="42" t="s">
        <v>177</v>
      </c>
      <c r="T294" s="45" t="s">
        <v>267</v>
      </c>
      <c r="U294" s="1"/>
      <c r="V294" s="1"/>
    </row>
    <row r="295" spans="1:22" x14ac:dyDescent="0.25">
      <c r="A295" s="42"/>
      <c r="B295" s="53"/>
      <c r="C295" s="42"/>
      <c r="D295" s="42"/>
      <c r="E295" s="42"/>
      <c r="F295" s="42"/>
      <c r="G295" s="42"/>
      <c r="H295" s="47"/>
      <c r="I295" s="25" t="s">
        <v>11</v>
      </c>
      <c r="J295" s="31">
        <f>K295+L295+O295+P295+Q295</f>
        <v>1890</v>
      </c>
      <c r="K295" s="25">
        <v>630</v>
      </c>
      <c r="L295" s="25">
        <v>0</v>
      </c>
      <c r="M295" s="25">
        <v>630</v>
      </c>
      <c r="N295" s="25">
        <v>-630</v>
      </c>
      <c r="O295" s="25">
        <f>M295+N295</f>
        <v>0</v>
      </c>
      <c r="P295" s="25">
        <v>630</v>
      </c>
      <c r="Q295" s="25">
        <v>630</v>
      </c>
      <c r="R295" s="42"/>
      <c r="S295" s="42"/>
      <c r="T295" s="45"/>
      <c r="U295" s="1"/>
      <c r="V295" s="1"/>
    </row>
    <row r="296" spans="1:22" ht="51" customHeight="1" x14ac:dyDescent="0.25">
      <c r="A296" s="42"/>
      <c r="B296" s="54"/>
      <c r="C296" s="42"/>
      <c r="D296" s="42"/>
      <c r="E296" s="42"/>
      <c r="F296" s="42"/>
      <c r="G296" s="42"/>
      <c r="H296" s="47"/>
      <c r="I296" s="25" t="s">
        <v>196</v>
      </c>
      <c r="J296" s="31">
        <f>K296+L296+O296+P296+Q296</f>
        <v>0</v>
      </c>
      <c r="K296" s="25">
        <v>0</v>
      </c>
      <c r="L296" s="25">
        <v>0</v>
      </c>
      <c r="M296" s="25">
        <v>0</v>
      </c>
      <c r="N296" s="25"/>
      <c r="O296" s="25">
        <f>M296+N296</f>
        <v>0</v>
      </c>
      <c r="P296" s="25">
        <v>0</v>
      </c>
      <c r="Q296" s="25">
        <v>0</v>
      </c>
      <c r="R296" s="42"/>
      <c r="S296" s="42"/>
      <c r="T296" s="45"/>
      <c r="U296" s="1"/>
      <c r="V296" s="1"/>
    </row>
    <row r="297" spans="1:22" ht="24" customHeight="1" x14ac:dyDescent="0.25">
      <c r="A297" s="42">
        <v>3</v>
      </c>
      <c r="B297" s="52" t="s">
        <v>110</v>
      </c>
      <c r="C297" s="42" t="s">
        <v>111</v>
      </c>
      <c r="D297" s="42" t="s">
        <v>112</v>
      </c>
      <c r="E297" s="42"/>
      <c r="F297" s="42"/>
      <c r="G297" s="42"/>
      <c r="H297" s="46">
        <v>16000</v>
      </c>
      <c r="I297" s="12" t="s">
        <v>3</v>
      </c>
      <c r="J297" s="12">
        <f t="shared" ref="J297:Q297" si="83">SUM(J298:J299)</f>
        <v>7400</v>
      </c>
      <c r="K297" s="12">
        <f t="shared" si="83"/>
        <v>0</v>
      </c>
      <c r="L297" s="12">
        <f t="shared" si="83"/>
        <v>0</v>
      </c>
      <c r="M297" s="12">
        <f t="shared" si="83"/>
        <v>3700</v>
      </c>
      <c r="N297" s="12">
        <f t="shared" si="83"/>
        <v>-3700</v>
      </c>
      <c r="O297" s="12">
        <f t="shared" si="83"/>
        <v>0</v>
      </c>
      <c r="P297" s="12">
        <f t="shared" si="83"/>
        <v>3700</v>
      </c>
      <c r="Q297" s="12">
        <f t="shared" si="83"/>
        <v>3700</v>
      </c>
      <c r="R297" s="42" t="s">
        <v>111</v>
      </c>
      <c r="S297" s="42"/>
      <c r="T297" s="42"/>
      <c r="U297" s="1"/>
      <c r="V297" s="1"/>
    </row>
    <row r="298" spans="1:22" x14ac:dyDescent="0.25">
      <c r="A298" s="42"/>
      <c r="B298" s="53"/>
      <c r="C298" s="42"/>
      <c r="D298" s="42"/>
      <c r="E298" s="42"/>
      <c r="F298" s="42"/>
      <c r="G298" s="42"/>
      <c r="H298" s="47"/>
      <c r="I298" s="13" t="s">
        <v>11</v>
      </c>
      <c r="J298" s="10">
        <f>K298+L298+O298+P298+Q298</f>
        <v>7400</v>
      </c>
      <c r="K298" s="13">
        <v>0</v>
      </c>
      <c r="L298" s="13">
        <v>0</v>
      </c>
      <c r="M298" s="13">
        <v>3700</v>
      </c>
      <c r="N298" s="13">
        <v>-3700</v>
      </c>
      <c r="O298" s="13">
        <f>M298+N298</f>
        <v>0</v>
      </c>
      <c r="P298" s="13">
        <v>3700</v>
      </c>
      <c r="Q298" s="13">
        <v>3700</v>
      </c>
      <c r="R298" s="42"/>
      <c r="S298" s="42"/>
      <c r="T298" s="42"/>
      <c r="U298" s="1"/>
      <c r="V298" s="1"/>
    </row>
    <row r="299" spans="1:22" ht="44.25" customHeight="1" x14ac:dyDescent="0.25">
      <c r="A299" s="42"/>
      <c r="B299" s="54"/>
      <c r="C299" s="42"/>
      <c r="D299" s="42"/>
      <c r="E299" s="42"/>
      <c r="F299" s="42"/>
      <c r="G299" s="42"/>
      <c r="H299" s="47"/>
      <c r="I299" s="13" t="s">
        <v>196</v>
      </c>
      <c r="J299" s="10">
        <f>K299+L299+O299+P299+Q299</f>
        <v>0</v>
      </c>
      <c r="K299" s="13">
        <v>0</v>
      </c>
      <c r="L299" s="13">
        <v>0</v>
      </c>
      <c r="M299" s="13">
        <v>0</v>
      </c>
      <c r="N299" s="13"/>
      <c r="O299" s="13">
        <f>M299+N299</f>
        <v>0</v>
      </c>
      <c r="P299" s="13">
        <v>0</v>
      </c>
      <c r="Q299" s="13">
        <v>0</v>
      </c>
      <c r="R299" s="42"/>
      <c r="S299" s="42"/>
      <c r="T299" s="42"/>
      <c r="U299" s="1"/>
      <c r="V299" s="1"/>
    </row>
    <row r="300" spans="1:22" ht="21" customHeight="1" x14ac:dyDescent="0.25">
      <c r="A300" s="42">
        <v>4</v>
      </c>
      <c r="B300" s="59" t="s">
        <v>189</v>
      </c>
      <c r="C300" s="42" t="s">
        <v>113</v>
      </c>
      <c r="D300" s="42" t="s">
        <v>38</v>
      </c>
      <c r="E300" s="42">
        <v>669.33</v>
      </c>
      <c r="F300" s="42">
        <v>301.41000000000003</v>
      </c>
      <c r="G300" s="42">
        <v>367.92</v>
      </c>
      <c r="H300" s="46">
        <v>1780</v>
      </c>
      <c r="I300" s="12" t="s">
        <v>3</v>
      </c>
      <c r="J300" s="9">
        <f t="shared" ref="J300:Q300" si="84">SUM(J301:J302)</f>
        <v>393.3</v>
      </c>
      <c r="K300" s="12">
        <f t="shared" si="84"/>
        <v>0</v>
      </c>
      <c r="L300" s="5">
        <f t="shared" si="84"/>
        <v>0</v>
      </c>
      <c r="M300" s="9">
        <f t="shared" si="84"/>
        <v>393.3</v>
      </c>
      <c r="N300" s="9">
        <f t="shared" si="84"/>
        <v>-393.3</v>
      </c>
      <c r="O300" s="9">
        <f t="shared" si="84"/>
        <v>0</v>
      </c>
      <c r="P300" s="9">
        <f t="shared" si="84"/>
        <v>393.3</v>
      </c>
      <c r="Q300" s="12">
        <f t="shared" si="84"/>
        <v>0</v>
      </c>
      <c r="R300" s="42" t="s">
        <v>113</v>
      </c>
      <c r="S300" s="42" t="s">
        <v>177</v>
      </c>
      <c r="T300" s="45" t="s">
        <v>200</v>
      </c>
      <c r="U300" s="1"/>
      <c r="V300" s="1"/>
    </row>
    <row r="301" spans="1:22" x14ac:dyDescent="0.25">
      <c r="A301" s="42"/>
      <c r="B301" s="60"/>
      <c r="C301" s="42"/>
      <c r="D301" s="42"/>
      <c r="E301" s="42"/>
      <c r="F301" s="42"/>
      <c r="G301" s="42"/>
      <c r="H301" s="47"/>
      <c r="I301" s="13" t="s">
        <v>11</v>
      </c>
      <c r="J301" s="10">
        <f>K301+L301+O301+P301+Q301</f>
        <v>393.3</v>
      </c>
      <c r="K301" s="13">
        <v>0</v>
      </c>
      <c r="L301" s="13">
        <v>0</v>
      </c>
      <c r="M301" s="10">
        <v>393.3</v>
      </c>
      <c r="N301" s="10">
        <v>-393.3</v>
      </c>
      <c r="O301" s="13">
        <f>M301+N301</f>
        <v>0</v>
      </c>
      <c r="P301" s="10">
        <v>393.3</v>
      </c>
      <c r="Q301" s="13">
        <v>0</v>
      </c>
      <c r="R301" s="42"/>
      <c r="S301" s="42"/>
      <c r="T301" s="45"/>
      <c r="U301" s="1"/>
      <c r="V301" s="1"/>
    </row>
    <row r="302" spans="1:22" ht="23.25" customHeight="1" x14ac:dyDescent="0.25">
      <c r="A302" s="42"/>
      <c r="B302" s="61"/>
      <c r="C302" s="42"/>
      <c r="D302" s="42"/>
      <c r="E302" s="42"/>
      <c r="F302" s="42"/>
      <c r="G302" s="42"/>
      <c r="H302" s="47"/>
      <c r="I302" s="13" t="s">
        <v>196</v>
      </c>
      <c r="J302" s="10">
        <f>K302+L302+O302+P302+Q302</f>
        <v>0</v>
      </c>
      <c r="K302" s="13">
        <v>0</v>
      </c>
      <c r="L302" s="13">
        <v>0</v>
      </c>
      <c r="M302" s="10">
        <v>0</v>
      </c>
      <c r="N302" s="10"/>
      <c r="O302" s="13">
        <f>M302+N302</f>
        <v>0</v>
      </c>
      <c r="P302" s="13">
        <v>0</v>
      </c>
      <c r="Q302" s="13">
        <v>0</v>
      </c>
      <c r="R302" s="42"/>
      <c r="S302" s="42"/>
      <c r="T302" s="45"/>
      <c r="U302" s="1"/>
      <c r="V302" s="1"/>
    </row>
    <row r="303" spans="1:22" ht="20.25" customHeight="1" x14ac:dyDescent="0.25">
      <c r="A303" s="42">
        <v>5</v>
      </c>
      <c r="B303" s="52" t="s">
        <v>131</v>
      </c>
      <c r="C303" s="42" t="s">
        <v>111</v>
      </c>
      <c r="D303" s="42" t="s">
        <v>38</v>
      </c>
      <c r="E303" s="42"/>
      <c r="F303" s="42"/>
      <c r="G303" s="42"/>
      <c r="H303" s="46">
        <v>14000</v>
      </c>
      <c r="I303" s="12" t="s">
        <v>3</v>
      </c>
      <c r="J303" s="12">
        <f t="shared" ref="J303:Q303" si="85">SUM(J304:J305)</f>
        <v>8960</v>
      </c>
      <c r="K303" s="12">
        <f t="shared" si="85"/>
        <v>0</v>
      </c>
      <c r="L303" s="9">
        <f t="shared" si="85"/>
        <v>160</v>
      </c>
      <c r="M303" s="5">
        <f t="shared" si="85"/>
        <v>5800</v>
      </c>
      <c r="N303" s="9">
        <f t="shared" si="85"/>
        <v>-3000</v>
      </c>
      <c r="O303" s="9">
        <f t="shared" si="85"/>
        <v>2800</v>
      </c>
      <c r="P303" s="9">
        <f t="shared" si="85"/>
        <v>3000</v>
      </c>
      <c r="Q303" s="12">
        <f t="shared" si="85"/>
        <v>3000</v>
      </c>
      <c r="R303" s="42" t="s">
        <v>111</v>
      </c>
      <c r="S303" s="42" t="s">
        <v>177</v>
      </c>
      <c r="T303" s="45" t="s">
        <v>227</v>
      </c>
      <c r="U303" s="1"/>
      <c r="V303" s="1"/>
    </row>
    <row r="304" spans="1:22" x14ac:dyDescent="0.25">
      <c r="A304" s="42"/>
      <c r="B304" s="53"/>
      <c r="C304" s="42"/>
      <c r="D304" s="42"/>
      <c r="E304" s="42"/>
      <c r="F304" s="42"/>
      <c r="G304" s="42"/>
      <c r="H304" s="47"/>
      <c r="I304" s="13" t="s">
        <v>11</v>
      </c>
      <c r="J304" s="10">
        <f>K304+L304+O304+P304+Q304</f>
        <v>6000</v>
      </c>
      <c r="K304" s="13">
        <v>0</v>
      </c>
      <c r="L304" s="13">
        <v>0</v>
      </c>
      <c r="M304" s="6">
        <v>3000</v>
      </c>
      <c r="N304" s="10">
        <v>-3000</v>
      </c>
      <c r="O304" s="13">
        <f>M304+N304</f>
        <v>0</v>
      </c>
      <c r="P304" s="10">
        <v>3000</v>
      </c>
      <c r="Q304" s="13">
        <v>3000</v>
      </c>
      <c r="R304" s="42"/>
      <c r="S304" s="42"/>
      <c r="T304" s="45"/>
      <c r="U304" s="1"/>
      <c r="V304" s="1"/>
    </row>
    <row r="305" spans="1:22" ht="33.75" customHeight="1" x14ac:dyDescent="0.25">
      <c r="A305" s="42"/>
      <c r="B305" s="54"/>
      <c r="C305" s="42"/>
      <c r="D305" s="42"/>
      <c r="E305" s="42"/>
      <c r="F305" s="42"/>
      <c r="G305" s="42"/>
      <c r="H305" s="47"/>
      <c r="I305" s="13" t="s">
        <v>196</v>
      </c>
      <c r="J305" s="10">
        <f>K305+L305+O305+P305+Q305</f>
        <v>2960</v>
      </c>
      <c r="K305" s="13">
        <v>0</v>
      </c>
      <c r="L305" s="13">
        <v>160</v>
      </c>
      <c r="M305" s="13">
        <v>2800</v>
      </c>
      <c r="N305" s="13"/>
      <c r="O305" s="13">
        <f>M305+N305</f>
        <v>2800</v>
      </c>
      <c r="P305" s="13">
        <v>0</v>
      </c>
      <c r="Q305" s="13">
        <v>0</v>
      </c>
      <c r="R305" s="42"/>
      <c r="S305" s="42"/>
      <c r="T305" s="45"/>
      <c r="U305" s="1"/>
      <c r="V305" s="1"/>
    </row>
    <row r="306" spans="1:22" ht="20.25" customHeight="1" x14ac:dyDescent="0.25">
      <c r="A306" s="42">
        <v>6</v>
      </c>
      <c r="B306" s="52" t="s">
        <v>132</v>
      </c>
      <c r="C306" s="42" t="s">
        <v>114</v>
      </c>
      <c r="D306" s="42" t="s">
        <v>79</v>
      </c>
      <c r="E306" s="42"/>
      <c r="F306" s="42"/>
      <c r="G306" s="42"/>
      <c r="H306" s="46">
        <v>50000</v>
      </c>
      <c r="I306" s="12" t="s">
        <v>3</v>
      </c>
      <c r="J306" s="12">
        <f t="shared" ref="J306:Q306" si="86">SUM(J307:J308)</f>
        <v>29304</v>
      </c>
      <c r="K306" s="12">
        <f t="shared" si="86"/>
        <v>10104</v>
      </c>
      <c r="L306" s="5">
        <f t="shared" si="86"/>
        <v>0</v>
      </c>
      <c r="M306" s="5">
        <f t="shared" si="86"/>
        <v>9600</v>
      </c>
      <c r="N306" s="9">
        <f t="shared" si="86"/>
        <v>-9600</v>
      </c>
      <c r="O306" s="9">
        <f t="shared" si="86"/>
        <v>0</v>
      </c>
      <c r="P306" s="9">
        <f t="shared" si="86"/>
        <v>9600</v>
      </c>
      <c r="Q306" s="12">
        <f t="shared" si="86"/>
        <v>9600</v>
      </c>
      <c r="R306" s="42" t="s">
        <v>114</v>
      </c>
      <c r="S306" s="42" t="s">
        <v>177</v>
      </c>
      <c r="T306" s="48" t="s">
        <v>228</v>
      </c>
      <c r="U306" s="1"/>
      <c r="V306" s="1"/>
    </row>
    <row r="307" spans="1:22" x14ac:dyDescent="0.25">
      <c r="A307" s="42"/>
      <c r="B307" s="53"/>
      <c r="C307" s="42"/>
      <c r="D307" s="42"/>
      <c r="E307" s="42"/>
      <c r="F307" s="42"/>
      <c r="G307" s="42"/>
      <c r="H307" s="47"/>
      <c r="I307" s="13" t="s">
        <v>11</v>
      </c>
      <c r="J307" s="10">
        <f>K307+L307+O307+P307+Q307</f>
        <v>28800</v>
      </c>
      <c r="K307" s="13">
        <v>9600</v>
      </c>
      <c r="L307" s="13">
        <v>0</v>
      </c>
      <c r="M307" s="13">
        <v>9600</v>
      </c>
      <c r="N307" s="13">
        <v>-9600</v>
      </c>
      <c r="O307" s="13">
        <f>M307+N307</f>
        <v>0</v>
      </c>
      <c r="P307" s="13">
        <v>9600</v>
      </c>
      <c r="Q307" s="13">
        <v>9600</v>
      </c>
      <c r="R307" s="42"/>
      <c r="S307" s="42"/>
      <c r="T307" s="49"/>
      <c r="U307" s="1"/>
      <c r="V307" s="1"/>
    </row>
    <row r="308" spans="1:22" x14ac:dyDescent="0.25">
      <c r="A308" s="42"/>
      <c r="B308" s="54"/>
      <c r="C308" s="42"/>
      <c r="D308" s="42"/>
      <c r="E308" s="42"/>
      <c r="F308" s="42"/>
      <c r="G308" s="42"/>
      <c r="H308" s="47"/>
      <c r="I308" s="13" t="s">
        <v>196</v>
      </c>
      <c r="J308" s="10">
        <f>K308+L308+O308+P308+Q308</f>
        <v>504</v>
      </c>
      <c r="K308" s="13">
        <v>504</v>
      </c>
      <c r="L308" s="13">
        <v>0</v>
      </c>
      <c r="M308" s="13">
        <v>0</v>
      </c>
      <c r="N308" s="13"/>
      <c r="O308" s="13">
        <f>M308+N308</f>
        <v>0</v>
      </c>
      <c r="P308" s="13">
        <v>0</v>
      </c>
      <c r="Q308" s="13">
        <v>0</v>
      </c>
      <c r="R308" s="42"/>
      <c r="S308" s="42"/>
      <c r="T308" s="55"/>
      <c r="U308" s="1"/>
      <c r="V308" s="1"/>
    </row>
    <row r="309" spans="1:22" ht="21" customHeight="1" x14ac:dyDescent="0.25">
      <c r="A309" s="42">
        <v>7</v>
      </c>
      <c r="B309" s="52" t="s">
        <v>243</v>
      </c>
      <c r="C309" s="42" t="s">
        <v>115</v>
      </c>
      <c r="D309" s="42" t="s">
        <v>79</v>
      </c>
      <c r="E309" s="42"/>
      <c r="F309" s="42"/>
      <c r="G309" s="42"/>
      <c r="H309" s="46">
        <v>2790</v>
      </c>
      <c r="I309" s="12" t="s">
        <v>3</v>
      </c>
      <c r="J309" s="12">
        <f t="shared" ref="J309:Q309" si="87">SUM(J310:J311)</f>
        <v>440</v>
      </c>
      <c r="K309" s="12">
        <f t="shared" si="87"/>
        <v>440</v>
      </c>
      <c r="L309" s="9">
        <f t="shared" si="87"/>
        <v>0</v>
      </c>
      <c r="M309" s="9">
        <f t="shared" si="87"/>
        <v>0</v>
      </c>
      <c r="N309" s="9">
        <f t="shared" si="87"/>
        <v>0</v>
      </c>
      <c r="O309" s="9">
        <f t="shared" si="87"/>
        <v>0</v>
      </c>
      <c r="P309" s="9">
        <f t="shared" si="87"/>
        <v>0</v>
      </c>
      <c r="Q309" s="12">
        <f t="shared" si="87"/>
        <v>0</v>
      </c>
      <c r="R309" s="42" t="s">
        <v>115</v>
      </c>
      <c r="S309" s="42" t="s">
        <v>177</v>
      </c>
      <c r="T309" s="48" t="s">
        <v>229</v>
      </c>
      <c r="U309" s="1"/>
      <c r="V309" s="1"/>
    </row>
    <row r="310" spans="1:22" x14ac:dyDescent="0.25">
      <c r="A310" s="42"/>
      <c r="B310" s="53"/>
      <c r="C310" s="42"/>
      <c r="D310" s="42"/>
      <c r="E310" s="42"/>
      <c r="F310" s="42"/>
      <c r="G310" s="42"/>
      <c r="H310" s="47"/>
      <c r="I310" s="13" t="s">
        <v>11</v>
      </c>
      <c r="J310" s="10">
        <f>K310+L310+O310+P310+Q310</f>
        <v>440</v>
      </c>
      <c r="K310" s="13">
        <v>440</v>
      </c>
      <c r="L310" s="13">
        <v>0</v>
      </c>
      <c r="M310" s="13">
        <v>0</v>
      </c>
      <c r="N310" s="13"/>
      <c r="O310" s="13">
        <f>M310+N310</f>
        <v>0</v>
      </c>
      <c r="P310" s="13">
        <v>0</v>
      </c>
      <c r="Q310" s="13">
        <v>0</v>
      </c>
      <c r="R310" s="42"/>
      <c r="S310" s="42"/>
      <c r="T310" s="49"/>
      <c r="U310" s="1"/>
      <c r="V310" s="1"/>
    </row>
    <row r="311" spans="1:22" ht="45.75" customHeight="1" x14ac:dyDescent="0.25">
      <c r="A311" s="42"/>
      <c r="B311" s="54"/>
      <c r="C311" s="42"/>
      <c r="D311" s="42"/>
      <c r="E311" s="42"/>
      <c r="F311" s="42"/>
      <c r="G311" s="42"/>
      <c r="H311" s="47"/>
      <c r="I311" s="13" t="s">
        <v>196</v>
      </c>
      <c r="J311" s="10">
        <f>K311+L311+O311+P311+Q311</f>
        <v>0</v>
      </c>
      <c r="K311" s="13">
        <v>0</v>
      </c>
      <c r="L311" s="13">
        <v>0</v>
      </c>
      <c r="M311" s="13">
        <v>0</v>
      </c>
      <c r="N311" s="13"/>
      <c r="O311" s="13">
        <f>M311+N311</f>
        <v>0</v>
      </c>
      <c r="P311" s="13">
        <v>0</v>
      </c>
      <c r="Q311" s="13">
        <v>0</v>
      </c>
      <c r="R311" s="42"/>
      <c r="S311" s="42"/>
      <c r="T311" s="55"/>
      <c r="U311" s="1"/>
      <c r="V311" s="1"/>
    </row>
    <row r="312" spans="1:22" ht="48.75" customHeight="1" x14ac:dyDescent="0.25">
      <c r="A312" s="42">
        <v>8</v>
      </c>
      <c r="B312" s="52" t="s">
        <v>116</v>
      </c>
      <c r="C312" s="42" t="s">
        <v>117</v>
      </c>
      <c r="D312" s="42" t="s">
        <v>118</v>
      </c>
      <c r="E312" s="42">
        <v>3913.18</v>
      </c>
      <c r="F312" s="42"/>
      <c r="G312" s="42">
        <v>3913.18</v>
      </c>
      <c r="H312" s="46">
        <v>16200</v>
      </c>
      <c r="I312" s="12" t="s">
        <v>3</v>
      </c>
      <c r="J312" s="12">
        <f t="shared" ref="J312:Q312" si="88">SUM(J313:J314)</f>
        <v>15994</v>
      </c>
      <c r="K312" s="12">
        <f t="shared" si="88"/>
        <v>7700</v>
      </c>
      <c r="L312" s="9">
        <f t="shared" si="88"/>
        <v>0</v>
      </c>
      <c r="M312" s="9">
        <f t="shared" si="88"/>
        <v>700</v>
      </c>
      <c r="N312" s="9">
        <f t="shared" si="88"/>
        <v>1794</v>
      </c>
      <c r="O312" s="9">
        <f t="shared" si="88"/>
        <v>2494</v>
      </c>
      <c r="P312" s="9">
        <f t="shared" si="88"/>
        <v>0</v>
      </c>
      <c r="Q312" s="12">
        <f t="shared" si="88"/>
        <v>5800</v>
      </c>
      <c r="R312" s="42" t="s">
        <v>117</v>
      </c>
      <c r="S312" s="42" t="s">
        <v>177</v>
      </c>
      <c r="T312" s="45" t="s">
        <v>268</v>
      </c>
      <c r="U312" s="1"/>
      <c r="V312" s="1"/>
    </row>
    <row r="313" spans="1:22" x14ac:dyDescent="0.25">
      <c r="A313" s="42"/>
      <c r="B313" s="53"/>
      <c r="C313" s="42"/>
      <c r="D313" s="42"/>
      <c r="E313" s="42"/>
      <c r="F313" s="42"/>
      <c r="G313" s="42"/>
      <c r="H313" s="47"/>
      <c r="I313" s="13" t="s">
        <v>11</v>
      </c>
      <c r="J313" s="10">
        <f>K313+L313+O313+P313+Q313</f>
        <v>7700</v>
      </c>
      <c r="K313" s="13">
        <v>7700</v>
      </c>
      <c r="L313" s="13">
        <v>0</v>
      </c>
      <c r="M313" s="13">
        <v>0</v>
      </c>
      <c r="N313" s="13"/>
      <c r="O313" s="13"/>
      <c r="P313" s="13">
        <v>0</v>
      </c>
      <c r="Q313" s="13">
        <v>0</v>
      </c>
      <c r="R313" s="42"/>
      <c r="S313" s="42"/>
      <c r="T313" s="45"/>
      <c r="U313" s="1"/>
      <c r="V313" s="1"/>
    </row>
    <row r="314" spans="1:22" ht="69" customHeight="1" x14ac:dyDescent="0.25">
      <c r="A314" s="42"/>
      <c r="B314" s="54"/>
      <c r="C314" s="42"/>
      <c r="D314" s="42"/>
      <c r="E314" s="42"/>
      <c r="F314" s="42"/>
      <c r="G314" s="42"/>
      <c r="H314" s="47"/>
      <c r="I314" s="32" t="s">
        <v>196</v>
      </c>
      <c r="J314" s="31">
        <f>K314+L314+O314+P314+Q314</f>
        <v>8294</v>
      </c>
      <c r="K314" s="32">
        <v>0</v>
      </c>
      <c r="L314" s="32">
        <v>0</v>
      </c>
      <c r="M314" s="32">
        <v>700</v>
      </c>
      <c r="N314" s="32">
        <v>1794</v>
      </c>
      <c r="O314" s="32">
        <f>M314+N314</f>
        <v>2494</v>
      </c>
      <c r="P314" s="32">
        <v>0</v>
      </c>
      <c r="Q314" s="32">
        <v>5800</v>
      </c>
      <c r="R314" s="42"/>
      <c r="S314" s="42"/>
      <c r="T314" s="45"/>
      <c r="U314" s="1"/>
      <c r="V314" s="1"/>
    </row>
    <row r="315" spans="1:22" ht="24" customHeight="1" x14ac:dyDescent="0.25">
      <c r="A315" s="42">
        <v>9</v>
      </c>
      <c r="B315" s="52" t="s">
        <v>133</v>
      </c>
      <c r="C315" s="42" t="s">
        <v>119</v>
      </c>
      <c r="D315" s="42" t="s">
        <v>112</v>
      </c>
      <c r="E315" s="42"/>
      <c r="F315" s="42"/>
      <c r="G315" s="42"/>
      <c r="H315" s="46">
        <v>17500</v>
      </c>
      <c r="I315" s="12" t="s">
        <v>3</v>
      </c>
      <c r="J315" s="12">
        <f t="shared" ref="J315:Q315" si="89">SUM(J316:J317)</f>
        <v>6250</v>
      </c>
      <c r="K315" s="12">
        <f t="shared" si="89"/>
        <v>0</v>
      </c>
      <c r="L315" s="5">
        <f t="shared" si="89"/>
        <v>0</v>
      </c>
      <c r="M315" s="9">
        <f t="shared" si="89"/>
        <v>3125</v>
      </c>
      <c r="N315" s="9">
        <f t="shared" si="89"/>
        <v>0</v>
      </c>
      <c r="O315" s="9">
        <f t="shared" si="89"/>
        <v>0</v>
      </c>
      <c r="P315" s="9">
        <f t="shared" si="89"/>
        <v>3125</v>
      </c>
      <c r="Q315" s="12">
        <f t="shared" si="89"/>
        <v>3125</v>
      </c>
      <c r="R315" s="42" t="s">
        <v>119</v>
      </c>
      <c r="S315" s="96" t="s">
        <v>177</v>
      </c>
      <c r="T315" s="45" t="s">
        <v>269</v>
      </c>
      <c r="U315" s="1"/>
      <c r="V315" s="1"/>
    </row>
    <row r="316" spans="1:22" ht="27" customHeight="1" x14ac:dyDescent="0.25">
      <c r="A316" s="42"/>
      <c r="B316" s="53"/>
      <c r="C316" s="42"/>
      <c r="D316" s="42"/>
      <c r="E316" s="42"/>
      <c r="F316" s="42"/>
      <c r="G316" s="42"/>
      <c r="H316" s="47"/>
      <c r="I316" s="13" t="s">
        <v>11</v>
      </c>
      <c r="J316" s="10">
        <f>K316+L316+O316+P316+Q316</f>
        <v>6250</v>
      </c>
      <c r="K316" s="13">
        <v>0</v>
      </c>
      <c r="L316" s="13">
        <v>0</v>
      </c>
      <c r="M316" s="13">
        <v>3125</v>
      </c>
      <c r="N316" s="13"/>
      <c r="O316" s="13">
        <v>0</v>
      </c>
      <c r="P316" s="13">
        <v>3125</v>
      </c>
      <c r="Q316" s="13">
        <v>3125</v>
      </c>
      <c r="R316" s="42"/>
      <c r="S316" s="96"/>
      <c r="T316" s="45"/>
      <c r="U316" s="1"/>
      <c r="V316" s="1"/>
    </row>
    <row r="317" spans="1:22" ht="113.25" customHeight="1" x14ac:dyDescent="0.25">
      <c r="A317" s="42"/>
      <c r="B317" s="54"/>
      <c r="C317" s="42"/>
      <c r="D317" s="42"/>
      <c r="E317" s="42"/>
      <c r="F317" s="42"/>
      <c r="G317" s="42"/>
      <c r="H317" s="47"/>
      <c r="I317" s="13" t="s">
        <v>196</v>
      </c>
      <c r="J317" s="10">
        <f>K317+L317+O317+P317+Q317</f>
        <v>0</v>
      </c>
      <c r="K317" s="13">
        <v>0</v>
      </c>
      <c r="L317" s="13">
        <v>0</v>
      </c>
      <c r="M317" s="13">
        <v>0</v>
      </c>
      <c r="N317" s="13"/>
      <c r="O317" s="13">
        <f>M317+N317</f>
        <v>0</v>
      </c>
      <c r="P317" s="13">
        <v>0</v>
      </c>
      <c r="Q317" s="13">
        <v>0</v>
      </c>
      <c r="R317" s="42"/>
      <c r="S317" s="96"/>
      <c r="T317" s="45"/>
      <c r="U317" s="1"/>
      <c r="V317" s="1"/>
    </row>
    <row r="318" spans="1:22" ht="24" customHeight="1" x14ac:dyDescent="0.25">
      <c r="A318" s="42">
        <v>10</v>
      </c>
      <c r="B318" s="52" t="s">
        <v>120</v>
      </c>
      <c r="C318" s="42" t="s">
        <v>121</v>
      </c>
      <c r="D318" s="42" t="s">
        <v>79</v>
      </c>
      <c r="E318" s="42">
        <v>61633</v>
      </c>
      <c r="F318" s="42"/>
      <c r="G318" s="42"/>
      <c r="H318" s="46">
        <v>61633</v>
      </c>
      <c r="I318" s="12" t="s">
        <v>3</v>
      </c>
      <c r="J318" s="9">
        <f t="shared" ref="J318:Q318" si="90">SUM(J319:J320)</f>
        <v>37195.4</v>
      </c>
      <c r="K318" s="9">
        <f t="shared" si="90"/>
        <v>11826.6</v>
      </c>
      <c r="L318" s="9">
        <f t="shared" si="90"/>
        <v>16</v>
      </c>
      <c r="M318" s="9">
        <f t="shared" si="90"/>
        <v>12226.6</v>
      </c>
      <c r="N318" s="9">
        <f t="shared" si="90"/>
        <v>-11527</v>
      </c>
      <c r="O318" s="9">
        <f t="shared" si="90"/>
        <v>699.60000000000036</v>
      </c>
      <c r="P318" s="9">
        <f t="shared" si="90"/>
        <v>11826.6</v>
      </c>
      <c r="Q318" s="9">
        <f t="shared" si="90"/>
        <v>12826.6</v>
      </c>
      <c r="R318" s="42" t="s">
        <v>121</v>
      </c>
      <c r="S318" s="42" t="s">
        <v>177</v>
      </c>
      <c r="T318" s="45" t="s">
        <v>270</v>
      </c>
      <c r="U318" s="1"/>
      <c r="V318" s="1"/>
    </row>
    <row r="319" spans="1:22" x14ac:dyDescent="0.25">
      <c r="A319" s="42"/>
      <c r="B319" s="53"/>
      <c r="C319" s="42"/>
      <c r="D319" s="42"/>
      <c r="E319" s="42"/>
      <c r="F319" s="42"/>
      <c r="G319" s="42"/>
      <c r="H319" s="47"/>
      <c r="I319" s="13" t="s">
        <v>11</v>
      </c>
      <c r="J319" s="10">
        <f>K319+L319+O319+P319+Q319</f>
        <v>35479.4</v>
      </c>
      <c r="K319" s="10">
        <v>11826.6</v>
      </c>
      <c r="L319" s="10">
        <v>0</v>
      </c>
      <c r="M319" s="10">
        <v>11826.6</v>
      </c>
      <c r="N319" s="10">
        <v>-11827</v>
      </c>
      <c r="O319" s="10">
        <f>M319+N319</f>
        <v>-0.3999999999996362</v>
      </c>
      <c r="P319" s="10">
        <v>11826.6</v>
      </c>
      <c r="Q319" s="10">
        <v>11826.6</v>
      </c>
      <c r="R319" s="42"/>
      <c r="S319" s="42"/>
      <c r="T319" s="45"/>
      <c r="U319" s="1"/>
      <c r="V319" s="1"/>
    </row>
    <row r="320" spans="1:22" ht="58.5" customHeight="1" x14ac:dyDescent="0.25">
      <c r="A320" s="42"/>
      <c r="B320" s="54"/>
      <c r="C320" s="42"/>
      <c r="D320" s="42"/>
      <c r="E320" s="42"/>
      <c r="F320" s="42"/>
      <c r="G320" s="42"/>
      <c r="H320" s="47"/>
      <c r="I320" s="13" t="s">
        <v>196</v>
      </c>
      <c r="J320" s="10">
        <f>K320+L320+O320+P320+Q320</f>
        <v>1716</v>
      </c>
      <c r="K320" s="10">
        <v>0</v>
      </c>
      <c r="L320" s="10">
        <v>16</v>
      </c>
      <c r="M320" s="10">
        <v>400</v>
      </c>
      <c r="N320" s="10">
        <v>300</v>
      </c>
      <c r="O320" s="10">
        <f>M320+N320</f>
        <v>700</v>
      </c>
      <c r="P320" s="10">
        <v>0</v>
      </c>
      <c r="Q320" s="10">
        <v>1000</v>
      </c>
      <c r="R320" s="42"/>
      <c r="S320" s="42"/>
      <c r="T320" s="45"/>
      <c r="U320" s="1"/>
      <c r="V320" s="1"/>
    </row>
    <row r="321" spans="1:22" ht="24" customHeight="1" x14ac:dyDescent="0.25">
      <c r="A321" s="42">
        <v>11</v>
      </c>
      <c r="B321" s="52" t="s">
        <v>122</v>
      </c>
      <c r="C321" s="42" t="s">
        <v>71</v>
      </c>
      <c r="D321" s="42" t="s">
        <v>112</v>
      </c>
      <c r="E321" s="42">
        <v>7182.55</v>
      </c>
      <c r="F321" s="42">
        <v>1236.48</v>
      </c>
      <c r="G321" s="42">
        <v>5946.07</v>
      </c>
      <c r="H321" s="46">
        <v>25000</v>
      </c>
      <c r="I321" s="12" t="s">
        <v>3</v>
      </c>
      <c r="J321" s="12">
        <f t="shared" ref="J321:Q321" si="91">SUM(J322:J323)</f>
        <v>8750</v>
      </c>
      <c r="K321" s="12">
        <f t="shared" si="91"/>
        <v>0</v>
      </c>
      <c r="L321" s="9">
        <f t="shared" si="91"/>
        <v>0</v>
      </c>
      <c r="M321" s="5">
        <f t="shared" si="91"/>
        <v>4375</v>
      </c>
      <c r="N321" s="9">
        <f t="shared" si="91"/>
        <v>-4375</v>
      </c>
      <c r="O321" s="9">
        <f t="shared" si="91"/>
        <v>0</v>
      </c>
      <c r="P321" s="9">
        <f t="shared" si="91"/>
        <v>4375</v>
      </c>
      <c r="Q321" s="12">
        <f t="shared" si="91"/>
        <v>4375</v>
      </c>
      <c r="R321" s="42" t="s">
        <v>71</v>
      </c>
      <c r="S321" s="42" t="s">
        <v>177</v>
      </c>
      <c r="T321" s="45" t="s">
        <v>271</v>
      </c>
      <c r="U321" s="1"/>
      <c r="V321" s="1"/>
    </row>
    <row r="322" spans="1:22" x14ac:dyDescent="0.25">
      <c r="A322" s="42"/>
      <c r="B322" s="53"/>
      <c r="C322" s="42"/>
      <c r="D322" s="42"/>
      <c r="E322" s="42"/>
      <c r="F322" s="42"/>
      <c r="G322" s="42"/>
      <c r="H322" s="47"/>
      <c r="I322" s="13" t="s">
        <v>11</v>
      </c>
      <c r="J322" s="10">
        <f>K322+L322+O322+P322+Q322</f>
        <v>8750</v>
      </c>
      <c r="K322" s="13">
        <v>0</v>
      </c>
      <c r="L322" s="13">
        <v>0</v>
      </c>
      <c r="M322" s="13">
        <v>4375</v>
      </c>
      <c r="N322" s="13">
        <v>-4375</v>
      </c>
      <c r="O322" s="10">
        <f>M322+N322</f>
        <v>0</v>
      </c>
      <c r="P322" s="13">
        <v>4375</v>
      </c>
      <c r="Q322" s="13">
        <v>4375</v>
      </c>
      <c r="R322" s="42"/>
      <c r="S322" s="42"/>
      <c r="T322" s="45"/>
      <c r="U322" s="1"/>
      <c r="V322" s="1"/>
    </row>
    <row r="323" spans="1:22" ht="93" customHeight="1" x14ac:dyDescent="0.25">
      <c r="A323" s="42"/>
      <c r="B323" s="54"/>
      <c r="C323" s="42"/>
      <c r="D323" s="42"/>
      <c r="E323" s="42"/>
      <c r="F323" s="42"/>
      <c r="G323" s="42"/>
      <c r="H323" s="47"/>
      <c r="I323" s="13" t="s">
        <v>196</v>
      </c>
      <c r="J323" s="10">
        <f>K323+L323+O323+P323+Q323</f>
        <v>0</v>
      </c>
      <c r="K323" s="13">
        <v>0</v>
      </c>
      <c r="L323" s="13">
        <v>0</v>
      </c>
      <c r="M323" s="13"/>
      <c r="N323" s="13"/>
      <c r="O323" s="10">
        <f>M323+N323</f>
        <v>0</v>
      </c>
      <c r="P323" s="13">
        <v>0</v>
      </c>
      <c r="Q323" s="13">
        <v>0</v>
      </c>
      <c r="R323" s="42"/>
      <c r="S323" s="42"/>
      <c r="T323" s="45"/>
      <c r="U323" s="1"/>
      <c r="V323" s="1"/>
    </row>
    <row r="324" spans="1:22" ht="20.25" customHeight="1" x14ac:dyDescent="0.25">
      <c r="A324" s="42">
        <v>12</v>
      </c>
      <c r="B324" s="52" t="s">
        <v>123</v>
      </c>
      <c r="C324" s="42" t="s">
        <v>124</v>
      </c>
      <c r="D324" s="42" t="s">
        <v>112</v>
      </c>
      <c r="E324" s="42">
        <v>7183</v>
      </c>
      <c r="F324" s="42"/>
      <c r="G324" s="42">
        <v>7183</v>
      </c>
      <c r="H324" s="46">
        <v>7183</v>
      </c>
      <c r="I324" s="12" t="s">
        <v>3</v>
      </c>
      <c r="J324" s="9">
        <f>SUM(J325:J326)</f>
        <v>2591.4499999999998</v>
      </c>
      <c r="K324" s="12">
        <f t="shared" ref="K324:Q324" si="92">SUM(K325:K326)</f>
        <v>0</v>
      </c>
      <c r="L324" s="9">
        <f t="shared" si="92"/>
        <v>0</v>
      </c>
      <c r="M324" s="9">
        <f t="shared" si="92"/>
        <v>1295.75</v>
      </c>
      <c r="N324" s="9">
        <f t="shared" si="92"/>
        <v>-1295.8</v>
      </c>
      <c r="O324" s="9">
        <f>SUM(O325:O326)</f>
        <v>-4.9999999999954525E-2</v>
      </c>
      <c r="P324" s="9">
        <f t="shared" si="92"/>
        <v>1295.75</v>
      </c>
      <c r="Q324" s="9">
        <f t="shared" si="92"/>
        <v>1295.75</v>
      </c>
      <c r="R324" s="42" t="s">
        <v>124</v>
      </c>
      <c r="S324" s="42" t="s">
        <v>177</v>
      </c>
      <c r="T324" s="45" t="s">
        <v>201</v>
      </c>
      <c r="U324" s="1"/>
      <c r="V324" s="1"/>
    </row>
    <row r="325" spans="1:22" x14ac:dyDescent="0.25">
      <c r="A325" s="42"/>
      <c r="B325" s="53"/>
      <c r="C325" s="42"/>
      <c r="D325" s="42"/>
      <c r="E325" s="42"/>
      <c r="F325" s="42"/>
      <c r="G325" s="42"/>
      <c r="H325" s="47"/>
      <c r="I325" s="13" t="s">
        <v>11</v>
      </c>
      <c r="J325" s="10">
        <f>K325+L325+O325+P325+Q325</f>
        <v>2591.4499999999998</v>
      </c>
      <c r="K325" s="13">
        <v>0</v>
      </c>
      <c r="L325" s="13">
        <v>0</v>
      </c>
      <c r="M325" s="10">
        <v>1295.75</v>
      </c>
      <c r="N325" s="10">
        <v>-1295.8</v>
      </c>
      <c r="O325" s="10">
        <f>M325+N325</f>
        <v>-4.9999999999954525E-2</v>
      </c>
      <c r="P325" s="10">
        <v>1295.75</v>
      </c>
      <c r="Q325" s="10">
        <v>1295.75</v>
      </c>
      <c r="R325" s="42"/>
      <c r="S325" s="42"/>
      <c r="T325" s="45"/>
      <c r="U325" s="1"/>
      <c r="V325" s="1"/>
    </row>
    <row r="326" spans="1:22" ht="57.75" customHeight="1" x14ac:dyDescent="0.25">
      <c r="A326" s="42"/>
      <c r="B326" s="54"/>
      <c r="C326" s="42"/>
      <c r="D326" s="42"/>
      <c r="E326" s="42"/>
      <c r="F326" s="42"/>
      <c r="G326" s="42"/>
      <c r="H326" s="47"/>
      <c r="I326" s="13" t="s">
        <v>196</v>
      </c>
      <c r="J326" s="10">
        <f>K326+L326+O326+P326+Q326</f>
        <v>0</v>
      </c>
      <c r="K326" s="13">
        <v>0</v>
      </c>
      <c r="L326" s="13">
        <v>0</v>
      </c>
      <c r="M326" s="10">
        <v>0</v>
      </c>
      <c r="N326" s="10"/>
      <c r="O326" s="10">
        <f>M326+N326</f>
        <v>0</v>
      </c>
      <c r="P326" s="13">
        <v>0</v>
      </c>
      <c r="Q326" s="13">
        <v>0</v>
      </c>
      <c r="R326" s="42"/>
      <c r="S326" s="42"/>
      <c r="T326" s="45"/>
      <c r="U326" s="1"/>
      <c r="V326" s="1"/>
    </row>
    <row r="327" spans="1:22" ht="24" customHeight="1" x14ac:dyDescent="0.25">
      <c r="A327" s="42">
        <v>13</v>
      </c>
      <c r="B327" s="52" t="s">
        <v>285</v>
      </c>
      <c r="C327" s="42" t="s">
        <v>130</v>
      </c>
      <c r="D327" s="42" t="s">
        <v>112</v>
      </c>
      <c r="E327" s="42"/>
      <c r="F327" s="42"/>
      <c r="G327" s="42"/>
      <c r="H327" s="46">
        <v>21000</v>
      </c>
      <c r="I327" s="12" t="s">
        <v>3</v>
      </c>
      <c r="J327" s="9">
        <f>SUM(J328:J329)</f>
        <v>7000</v>
      </c>
      <c r="K327" s="12">
        <f t="shared" ref="K327:Q327" si="93">SUM(K328:K329)</f>
        <v>0</v>
      </c>
      <c r="L327" s="9">
        <f t="shared" si="93"/>
        <v>0</v>
      </c>
      <c r="M327" s="9">
        <f t="shared" si="93"/>
        <v>3500</v>
      </c>
      <c r="N327" s="9">
        <f t="shared" si="93"/>
        <v>-3500</v>
      </c>
      <c r="O327" s="9">
        <f>SUM(O328:O329)</f>
        <v>0</v>
      </c>
      <c r="P327" s="9">
        <f t="shared" si="93"/>
        <v>3500</v>
      </c>
      <c r="Q327" s="12">
        <f t="shared" si="93"/>
        <v>3500</v>
      </c>
      <c r="R327" s="42" t="s">
        <v>130</v>
      </c>
      <c r="S327" s="42"/>
      <c r="T327" s="42"/>
      <c r="U327" s="1"/>
      <c r="V327" s="1"/>
    </row>
    <row r="328" spans="1:22" ht="60" customHeight="1" x14ac:dyDescent="0.25">
      <c r="A328" s="42"/>
      <c r="B328" s="53"/>
      <c r="C328" s="42"/>
      <c r="D328" s="42"/>
      <c r="E328" s="42"/>
      <c r="F328" s="42"/>
      <c r="G328" s="42"/>
      <c r="H328" s="47"/>
      <c r="I328" s="13" t="s">
        <v>11</v>
      </c>
      <c r="J328" s="10">
        <f>K328+L328+O328+P328+Q328</f>
        <v>7000</v>
      </c>
      <c r="K328" s="13">
        <v>0</v>
      </c>
      <c r="L328" s="13">
        <v>0</v>
      </c>
      <c r="M328" s="13">
        <v>3500</v>
      </c>
      <c r="N328" s="13">
        <v>-3500</v>
      </c>
      <c r="O328" s="10">
        <f>M328+N328</f>
        <v>0</v>
      </c>
      <c r="P328" s="13">
        <v>3500</v>
      </c>
      <c r="Q328" s="13">
        <v>3500</v>
      </c>
      <c r="R328" s="42"/>
      <c r="S328" s="42"/>
      <c r="T328" s="42"/>
      <c r="U328" s="1"/>
      <c r="V328" s="1"/>
    </row>
    <row r="329" spans="1:22" ht="76.5" customHeight="1" x14ac:dyDescent="0.25">
      <c r="A329" s="42"/>
      <c r="B329" s="54"/>
      <c r="C329" s="42"/>
      <c r="D329" s="42"/>
      <c r="E329" s="42"/>
      <c r="F329" s="42"/>
      <c r="G329" s="42"/>
      <c r="H329" s="47"/>
      <c r="I329" s="13" t="s">
        <v>196</v>
      </c>
      <c r="J329" s="10">
        <f>K329+L329+O329+P329+Q329</f>
        <v>0</v>
      </c>
      <c r="K329" s="13">
        <v>0</v>
      </c>
      <c r="L329" s="13">
        <v>0</v>
      </c>
      <c r="M329" s="13">
        <v>0</v>
      </c>
      <c r="N329" s="13"/>
      <c r="O329" s="10">
        <f>M329+N329</f>
        <v>0</v>
      </c>
      <c r="P329" s="13">
        <v>0</v>
      </c>
      <c r="Q329" s="13">
        <v>0</v>
      </c>
      <c r="R329" s="42"/>
      <c r="S329" s="42"/>
      <c r="T329" s="42"/>
      <c r="U329" s="1"/>
      <c r="V329" s="1"/>
    </row>
    <row r="330" spans="1:22" ht="45" customHeight="1" x14ac:dyDescent="0.25">
      <c r="A330" s="42">
        <v>14</v>
      </c>
      <c r="B330" s="63" t="s">
        <v>125</v>
      </c>
      <c r="C330" s="42" t="s">
        <v>126</v>
      </c>
      <c r="D330" s="42" t="s">
        <v>112</v>
      </c>
      <c r="E330" s="42"/>
      <c r="F330" s="42"/>
      <c r="G330" s="42"/>
      <c r="H330" s="46">
        <v>19000</v>
      </c>
      <c r="I330" s="12" t="s">
        <v>3</v>
      </c>
      <c r="J330" s="9">
        <f>SUM(J331:J332)</f>
        <v>6650</v>
      </c>
      <c r="K330" s="12">
        <f t="shared" ref="K330:Q330" si="94">SUM(K331:K332)</f>
        <v>0</v>
      </c>
      <c r="L330" s="9">
        <f t="shared" si="94"/>
        <v>0</v>
      </c>
      <c r="M330" s="9">
        <f t="shared" si="94"/>
        <v>3325</v>
      </c>
      <c r="N330" s="9">
        <f t="shared" si="94"/>
        <v>-3325</v>
      </c>
      <c r="O330" s="9">
        <f>SUM(O331:O332)</f>
        <v>0</v>
      </c>
      <c r="P330" s="9">
        <f t="shared" si="94"/>
        <v>3325</v>
      </c>
      <c r="Q330" s="12">
        <f t="shared" si="94"/>
        <v>3325</v>
      </c>
      <c r="R330" s="42" t="s">
        <v>126</v>
      </c>
      <c r="S330" s="42"/>
      <c r="T330" s="42"/>
      <c r="U330" s="1"/>
      <c r="V330" s="1"/>
    </row>
    <row r="331" spans="1:22" ht="33.75" customHeight="1" x14ac:dyDescent="0.25">
      <c r="A331" s="42"/>
      <c r="B331" s="64"/>
      <c r="C331" s="42"/>
      <c r="D331" s="42"/>
      <c r="E331" s="42"/>
      <c r="F331" s="42"/>
      <c r="G331" s="42"/>
      <c r="H331" s="47"/>
      <c r="I331" s="13" t="s">
        <v>11</v>
      </c>
      <c r="J331" s="10">
        <f>K331+L331+O331+P331+Q331</f>
        <v>6650</v>
      </c>
      <c r="K331" s="13">
        <v>0</v>
      </c>
      <c r="L331" s="13">
        <v>0</v>
      </c>
      <c r="M331" s="13">
        <v>3325</v>
      </c>
      <c r="N331" s="13">
        <v>-3325</v>
      </c>
      <c r="O331" s="10">
        <f>M331+N331</f>
        <v>0</v>
      </c>
      <c r="P331" s="13">
        <v>3325</v>
      </c>
      <c r="Q331" s="13">
        <v>3325</v>
      </c>
      <c r="R331" s="42"/>
      <c r="S331" s="42"/>
      <c r="T331" s="42"/>
      <c r="U331" s="1"/>
      <c r="V331" s="1"/>
    </row>
    <row r="332" spans="1:22" ht="87.75" customHeight="1" x14ac:dyDescent="0.25">
      <c r="A332" s="42"/>
      <c r="B332" s="65"/>
      <c r="C332" s="42"/>
      <c r="D332" s="42"/>
      <c r="E332" s="42"/>
      <c r="F332" s="42"/>
      <c r="G332" s="42"/>
      <c r="H332" s="47"/>
      <c r="I332" s="13" t="s">
        <v>196</v>
      </c>
      <c r="J332" s="10">
        <f>K332+L332+O332+P332+Q332</f>
        <v>0</v>
      </c>
      <c r="K332" s="13">
        <v>0</v>
      </c>
      <c r="L332" s="13">
        <v>0</v>
      </c>
      <c r="M332" s="13">
        <v>0</v>
      </c>
      <c r="N332" s="13"/>
      <c r="O332" s="10">
        <f>M332+N332</f>
        <v>0</v>
      </c>
      <c r="P332" s="13">
        <v>0</v>
      </c>
      <c r="Q332" s="13">
        <v>0</v>
      </c>
      <c r="R332" s="42"/>
      <c r="S332" s="42"/>
      <c r="T332" s="42"/>
      <c r="U332" s="1"/>
      <c r="V332" s="1"/>
    </row>
    <row r="333" spans="1:22" ht="24" customHeight="1" x14ac:dyDescent="0.25">
      <c r="A333" s="42">
        <v>15</v>
      </c>
      <c r="B333" s="52" t="s">
        <v>134</v>
      </c>
      <c r="C333" s="42" t="s">
        <v>58</v>
      </c>
      <c r="D333" s="42" t="s">
        <v>118</v>
      </c>
      <c r="E333" s="42"/>
      <c r="F333" s="42"/>
      <c r="G333" s="42"/>
      <c r="H333" s="46">
        <v>1250</v>
      </c>
      <c r="I333" s="12" t="s">
        <v>3</v>
      </c>
      <c r="J333" s="9">
        <f>SUM(J334:J335)</f>
        <v>396</v>
      </c>
      <c r="K333" s="12">
        <f t="shared" ref="K333:Q333" si="95">SUM(K334:K335)</f>
        <v>250</v>
      </c>
      <c r="L333" s="9">
        <f t="shared" si="95"/>
        <v>146</v>
      </c>
      <c r="M333" s="9">
        <f t="shared" si="95"/>
        <v>0</v>
      </c>
      <c r="N333" s="9"/>
      <c r="O333" s="9">
        <f>SUM(O334:O335)</f>
        <v>0</v>
      </c>
      <c r="P333" s="9">
        <f t="shared" si="95"/>
        <v>0</v>
      </c>
      <c r="Q333" s="12">
        <f t="shared" si="95"/>
        <v>0</v>
      </c>
      <c r="R333" s="42" t="s">
        <v>58</v>
      </c>
      <c r="S333" s="42" t="s">
        <v>177</v>
      </c>
      <c r="T333" s="45" t="s">
        <v>202</v>
      </c>
      <c r="U333" s="1"/>
      <c r="V333" s="1"/>
    </row>
    <row r="334" spans="1:22" x14ac:dyDescent="0.25">
      <c r="A334" s="42"/>
      <c r="B334" s="53"/>
      <c r="C334" s="42"/>
      <c r="D334" s="42"/>
      <c r="E334" s="42"/>
      <c r="F334" s="42"/>
      <c r="G334" s="42"/>
      <c r="H334" s="47"/>
      <c r="I334" s="13" t="s">
        <v>11</v>
      </c>
      <c r="J334" s="10">
        <f>K334+L334+O334+P334+Q334</f>
        <v>0</v>
      </c>
      <c r="K334" s="13">
        <v>0</v>
      </c>
      <c r="L334" s="13">
        <v>0</v>
      </c>
      <c r="M334" s="13">
        <v>0</v>
      </c>
      <c r="N334" s="13"/>
      <c r="O334" s="10">
        <f>M334+N334</f>
        <v>0</v>
      </c>
      <c r="P334" s="13">
        <v>0</v>
      </c>
      <c r="Q334" s="13">
        <v>0</v>
      </c>
      <c r="R334" s="42"/>
      <c r="S334" s="42"/>
      <c r="T334" s="45"/>
      <c r="U334" s="1"/>
      <c r="V334" s="1"/>
    </row>
    <row r="335" spans="1:22" ht="114" customHeight="1" x14ac:dyDescent="0.25">
      <c r="A335" s="42"/>
      <c r="B335" s="54"/>
      <c r="C335" s="42"/>
      <c r="D335" s="42"/>
      <c r="E335" s="42"/>
      <c r="F335" s="42"/>
      <c r="G335" s="42"/>
      <c r="H335" s="47"/>
      <c r="I335" s="13" t="s">
        <v>196</v>
      </c>
      <c r="J335" s="10">
        <f>K335+L335+O335+P335+Q335</f>
        <v>396</v>
      </c>
      <c r="K335" s="13">
        <v>250</v>
      </c>
      <c r="L335" s="13">
        <v>146</v>
      </c>
      <c r="M335" s="13">
        <v>0</v>
      </c>
      <c r="N335" s="13"/>
      <c r="O335" s="10">
        <f>M335+N335</f>
        <v>0</v>
      </c>
      <c r="P335" s="13">
        <v>0</v>
      </c>
      <c r="Q335" s="13">
        <v>0</v>
      </c>
      <c r="R335" s="42"/>
      <c r="S335" s="42"/>
      <c r="T335" s="45"/>
      <c r="U335" s="1"/>
      <c r="V335" s="1"/>
    </row>
    <row r="336" spans="1:22" ht="24" customHeight="1" x14ac:dyDescent="0.25">
      <c r="A336" s="42">
        <v>16</v>
      </c>
      <c r="B336" s="52" t="s">
        <v>127</v>
      </c>
      <c r="C336" s="42" t="s">
        <v>128</v>
      </c>
      <c r="D336" s="42" t="s">
        <v>112</v>
      </c>
      <c r="E336" s="42"/>
      <c r="F336" s="42"/>
      <c r="G336" s="42"/>
      <c r="H336" s="46">
        <v>15000</v>
      </c>
      <c r="I336" s="12" t="s">
        <v>3</v>
      </c>
      <c r="J336" s="9">
        <f>SUM(J337:J338)</f>
        <v>5250</v>
      </c>
      <c r="K336" s="12">
        <f t="shared" ref="K336:Q336" si="96">SUM(K337:K338)</f>
        <v>0</v>
      </c>
      <c r="L336" s="5">
        <f t="shared" si="96"/>
        <v>0</v>
      </c>
      <c r="M336" s="9">
        <f t="shared" si="96"/>
        <v>2625</v>
      </c>
      <c r="N336" s="9">
        <f t="shared" si="96"/>
        <v>-2625</v>
      </c>
      <c r="O336" s="9">
        <f>SUM(O337:O338)</f>
        <v>0</v>
      </c>
      <c r="P336" s="9">
        <f t="shared" si="96"/>
        <v>2625</v>
      </c>
      <c r="Q336" s="12">
        <f t="shared" si="96"/>
        <v>2625</v>
      </c>
      <c r="R336" s="42" t="s">
        <v>128</v>
      </c>
      <c r="S336" s="42" t="s">
        <v>177</v>
      </c>
      <c r="T336" s="45" t="s">
        <v>273</v>
      </c>
      <c r="U336" s="1"/>
      <c r="V336" s="1"/>
    </row>
    <row r="337" spans="1:22" x14ac:dyDescent="0.25">
      <c r="A337" s="42"/>
      <c r="B337" s="53"/>
      <c r="C337" s="42"/>
      <c r="D337" s="42"/>
      <c r="E337" s="42"/>
      <c r="F337" s="42"/>
      <c r="G337" s="42"/>
      <c r="H337" s="47"/>
      <c r="I337" s="13" t="s">
        <v>11</v>
      </c>
      <c r="J337" s="10">
        <f>K337+L337+O337+P337+Q337</f>
        <v>5250</v>
      </c>
      <c r="K337" s="13">
        <v>0</v>
      </c>
      <c r="L337" s="13">
        <v>0</v>
      </c>
      <c r="M337" s="13">
        <v>2625</v>
      </c>
      <c r="N337" s="13">
        <v>-2625</v>
      </c>
      <c r="O337" s="10">
        <f>M337+N337</f>
        <v>0</v>
      </c>
      <c r="P337" s="13">
        <v>2625</v>
      </c>
      <c r="Q337" s="13">
        <v>2625</v>
      </c>
      <c r="R337" s="42"/>
      <c r="S337" s="42"/>
      <c r="T337" s="45"/>
      <c r="U337" s="1"/>
      <c r="V337" s="1"/>
    </row>
    <row r="338" spans="1:22" ht="51" customHeight="1" x14ac:dyDescent="0.25">
      <c r="A338" s="42"/>
      <c r="B338" s="54"/>
      <c r="C338" s="42"/>
      <c r="D338" s="42"/>
      <c r="E338" s="42"/>
      <c r="F338" s="42"/>
      <c r="G338" s="42"/>
      <c r="H338" s="47"/>
      <c r="I338" s="13" t="s">
        <v>196</v>
      </c>
      <c r="J338" s="10">
        <f>K338+L338+O338+P338+Q338</f>
        <v>0</v>
      </c>
      <c r="K338" s="13">
        <v>0</v>
      </c>
      <c r="L338" s="13">
        <v>0</v>
      </c>
      <c r="M338" s="13">
        <v>0</v>
      </c>
      <c r="N338" s="13"/>
      <c r="O338" s="10">
        <f>M338+N338</f>
        <v>0</v>
      </c>
      <c r="P338" s="13">
        <v>0</v>
      </c>
      <c r="Q338" s="13">
        <v>0</v>
      </c>
      <c r="R338" s="42"/>
      <c r="S338" s="42"/>
      <c r="T338" s="45"/>
      <c r="U338" s="1"/>
      <c r="V338" s="1"/>
    </row>
    <row r="339" spans="1:22" ht="21.75" customHeight="1" x14ac:dyDescent="0.25">
      <c r="A339" s="42">
        <v>17</v>
      </c>
      <c r="B339" s="52" t="s">
        <v>286</v>
      </c>
      <c r="C339" s="42" t="s">
        <v>129</v>
      </c>
      <c r="D339" s="42" t="s">
        <v>112</v>
      </c>
      <c r="E339" s="42">
        <v>3900.68</v>
      </c>
      <c r="F339" s="42"/>
      <c r="G339" s="42">
        <v>3900.68</v>
      </c>
      <c r="H339" s="46">
        <v>10000</v>
      </c>
      <c r="I339" s="12" t="s">
        <v>3</v>
      </c>
      <c r="J339" s="9">
        <f>SUM(J340:J341)</f>
        <v>3500</v>
      </c>
      <c r="K339" s="12">
        <f t="shared" ref="K339:Q339" si="97">SUM(K340:K341)</f>
        <v>0</v>
      </c>
      <c r="L339" s="5">
        <f t="shared" si="97"/>
        <v>0</v>
      </c>
      <c r="M339" s="9">
        <f t="shared" si="97"/>
        <v>1750</v>
      </c>
      <c r="N339" s="9">
        <f t="shared" si="97"/>
        <v>-1750</v>
      </c>
      <c r="O339" s="9">
        <f>SUM(O340:O341)</f>
        <v>0</v>
      </c>
      <c r="P339" s="9">
        <f t="shared" si="97"/>
        <v>1750</v>
      </c>
      <c r="Q339" s="12">
        <f t="shared" si="97"/>
        <v>1750</v>
      </c>
      <c r="R339" s="42" t="s">
        <v>129</v>
      </c>
      <c r="S339" s="42" t="s">
        <v>177</v>
      </c>
      <c r="T339" s="45" t="s">
        <v>274</v>
      </c>
      <c r="U339" s="1"/>
      <c r="V339" s="1"/>
    </row>
    <row r="340" spans="1:22" x14ac:dyDescent="0.25">
      <c r="A340" s="42"/>
      <c r="B340" s="53"/>
      <c r="C340" s="42"/>
      <c r="D340" s="42"/>
      <c r="E340" s="42"/>
      <c r="F340" s="42"/>
      <c r="G340" s="42"/>
      <c r="H340" s="47"/>
      <c r="I340" s="13" t="s">
        <v>11</v>
      </c>
      <c r="J340" s="10">
        <f>K340+L340+O340+P340+Q340</f>
        <v>3500</v>
      </c>
      <c r="K340" s="13">
        <v>0</v>
      </c>
      <c r="L340" s="13">
        <v>0</v>
      </c>
      <c r="M340" s="13">
        <v>1750</v>
      </c>
      <c r="N340" s="13">
        <v>-1750</v>
      </c>
      <c r="O340" s="10">
        <f>M340+N340</f>
        <v>0</v>
      </c>
      <c r="P340" s="13">
        <v>1750</v>
      </c>
      <c r="Q340" s="13">
        <v>1750</v>
      </c>
      <c r="R340" s="42"/>
      <c r="S340" s="42"/>
      <c r="T340" s="45"/>
      <c r="U340" s="1"/>
      <c r="V340" s="1"/>
    </row>
    <row r="341" spans="1:22" ht="49.5" customHeight="1" x14ac:dyDescent="0.25">
      <c r="A341" s="42"/>
      <c r="B341" s="54"/>
      <c r="C341" s="42"/>
      <c r="D341" s="42"/>
      <c r="E341" s="42"/>
      <c r="F341" s="42"/>
      <c r="G341" s="42"/>
      <c r="H341" s="47"/>
      <c r="I341" s="13" t="s">
        <v>196</v>
      </c>
      <c r="J341" s="10">
        <f>K341+L341+O341+P341+Q341</f>
        <v>0</v>
      </c>
      <c r="K341" s="13">
        <v>0</v>
      </c>
      <c r="L341" s="13">
        <v>0</v>
      </c>
      <c r="M341" s="13">
        <v>0</v>
      </c>
      <c r="N341" s="13"/>
      <c r="O341" s="10">
        <f>M341+N341</f>
        <v>0</v>
      </c>
      <c r="P341" s="13">
        <v>0</v>
      </c>
      <c r="Q341" s="13">
        <v>0</v>
      </c>
      <c r="R341" s="42"/>
      <c r="S341" s="42"/>
      <c r="T341" s="45"/>
      <c r="U341" s="1"/>
      <c r="V341" s="1"/>
    </row>
    <row r="342" spans="1:22" ht="24" customHeight="1" x14ac:dyDescent="0.25">
      <c r="A342" s="42">
        <v>18</v>
      </c>
      <c r="B342" s="52" t="s">
        <v>272</v>
      </c>
      <c r="C342" s="42"/>
      <c r="D342" s="42" t="s">
        <v>112</v>
      </c>
      <c r="E342" s="42"/>
      <c r="F342" s="42"/>
      <c r="G342" s="42"/>
      <c r="H342" s="46">
        <v>126</v>
      </c>
      <c r="I342" s="12" t="s">
        <v>3</v>
      </c>
      <c r="J342" s="9">
        <f>SUM(J343:J344)</f>
        <v>126</v>
      </c>
      <c r="K342" s="12">
        <f t="shared" ref="K342:Q342" si="98">SUM(K343:K344)</f>
        <v>0</v>
      </c>
      <c r="L342" s="9">
        <f t="shared" si="98"/>
        <v>126</v>
      </c>
      <c r="M342" s="9">
        <f t="shared" si="98"/>
        <v>0</v>
      </c>
      <c r="N342" s="9">
        <f t="shared" si="98"/>
        <v>0</v>
      </c>
      <c r="O342" s="9">
        <f>SUM(O343:O344)</f>
        <v>0</v>
      </c>
      <c r="P342" s="9">
        <f t="shared" si="98"/>
        <v>0</v>
      </c>
      <c r="Q342" s="12">
        <f t="shared" si="98"/>
        <v>0</v>
      </c>
      <c r="R342" s="44"/>
      <c r="S342" s="44"/>
      <c r="T342" s="43"/>
      <c r="U342" s="1"/>
      <c r="V342" s="1"/>
    </row>
    <row r="343" spans="1:22" ht="45" customHeight="1" x14ac:dyDescent="0.25">
      <c r="A343" s="42"/>
      <c r="B343" s="53"/>
      <c r="C343" s="42"/>
      <c r="D343" s="42"/>
      <c r="E343" s="42"/>
      <c r="F343" s="42"/>
      <c r="G343" s="42"/>
      <c r="H343" s="47"/>
      <c r="I343" s="13" t="s">
        <v>11</v>
      </c>
      <c r="J343" s="10">
        <f>K343+L343+O343+P343+Q343</f>
        <v>0</v>
      </c>
      <c r="K343" s="13">
        <v>0</v>
      </c>
      <c r="L343" s="13">
        <v>0</v>
      </c>
      <c r="M343" s="13">
        <v>0</v>
      </c>
      <c r="N343" s="13"/>
      <c r="O343" s="10">
        <f>M343+N343</f>
        <v>0</v>
      </c>
      <c r="P343" s="13">
        <v>0</v>
      </c>
      <c r="Q343" s="13">
        <v>0</v>
      </c>
      <c r="R343" s="44"/>
      <c r="S343" s="44"/>
      <c r="T343" s="43"/>
      <c r="U343" s="1"/>
      <c r="V343" s="1"/>
    </row>
    <row r="344" spans="1:22" ht="55.5" customHeight="1" x14ac:dyDescent="0.25">
      <c r="A344" s="42"/>
      <c r="B344" s="54"/>
      <c r="C344" s="42"/>
      <c r="D344" s="42"/>
      <c r="E344" s="42"/>
      <c r="F344" s="42"/>
      <c r="G344" s="42"/>
      <c r="H344" s="47"/>
      <c r="I344" s="13" t="s">
        <v>196</v>
      </c>
      <c r="J344" s="10">
        <f>K344+L344+O344+P344+Q344</f>
        <v>126</v>
      </c>
      <c r="K344" s="13">
        <v>0</v>
      </c>
      <c r="L344" s="13">
        <v>126</v>
      </c>
      <c r="M344" s="13">
        <v>0</v>
      </c>
      <c r="N344" s="13"/>
      <c r="O344" s="10">
        <f>M344+N344</f>
        <v>0</v>
      </c>
      <c r="P344" s="13">
        <v>0</v>
      </c>
      <c r="Q344" s="13">
        <v>0</v>
      </c>
      <c r="R344" s="44"/>
      <c r="S344" s="44"/>
      <c r="T344" s="43"/>
      <c r="U344" s="1"/>
      <c r="V344" s="1"/>
    </row>
    <row r="345" spans="1:22" ht="24" customHeight="1" x14ac:dyDescent="0.25">
      <c r="A345" s="42">
        <v>19</v>
      </c>
      <c r="B345" s="97" t="s">
        <v>244</v>
      </c>
      <c r="C345" s="42" t="s">
        <v>180</v>
      </c>
      <c r="D345" s="42" t="s">
        <v>112</v>
      </c>
      <c r="E345" s="42"/>
      <c r="F345" s="42"/>
      <c r="G345" s="42"/>
      <c r="H345" s="46">
        <v>2713</v>
      </c>
      <c r="I345" s="12" t="s">
        <v>3</v>
      </c>
      <c r="J345" s="9">
        <f>SUM(J346:J347)</f>
        <v>2713</v>
      </c>
      <c r="K345" s="12">
        <f t="shared" ref="K345:Q345" si="99">SUM(K346:K347)</f>
        <v>0</v>
      </c>
      <c r="L345" s="9">
        <f t="shared" si="99"/>
        <v>2713</v>
      </c>
      <c r="M345" s="9">
        <f t="shared" si="99"/>
        <v>0</v>
      </c>
      <c r="N345" s="9">
        <f t="shared" si="99"/>
        <v>0</v>
      </c>
      <c r="O345" s="9">
        <f>SUM(O346:O347)</f>
        <v>0</v>
      </c>
      <c r="P345" s="9">
        <f t="shared" si="99"/>
        <v>0</v>
      </c>
      <c r="Q345" s="12">
        <f t="shared" si="99"/>
        <v>0</v>
      </c>
      <c r="R345" s="42" t="s">
        <v>180</v>
      </c>
      <c r="S345" s="42" t="s">
        <v>177</v>
      </c>
      <c r="T345" s="45" t="s">
        <v>203</v>
      </c>
      <c r="U345" s="1"/>
      <c r="V345" s="1"/>
    </row>
    <row r="346" spans="1:22" x14ac:dyDescent="0.25">
      <c r="A346" s="42"/>
      <c r="B346" s="98"/>
      <c r="C346" s="42"/>
      <c r="D346" s="42"/>
      <c r="E346" s="42"/>
      <c r="F346" s="42"/>
      <c r="G346" s="42"/>
      <c r="H346" s="47"/>
      <c r="I346" s="13" t="s">
        <v>11</v>
      </c>
      <c r="J346" s="10">
        <f>K346+L346+O346+P346+Q346</f>
        <v>0</v>
      </c>
      <c r="K346" s="13">
        <v>0</v>
      </c>
      <c r="L346" s="13">
        <v>0</v>
      </c>
      <c r="M346" s="13">
        <v>0</v>
      </c>
      <c r="N346" s="13"/>
      <c r="O346" s="10">
        <f>M346+N346</f>
        <v>0</v>
      </c>
      <c r="P346" s="13">
        <v>0</v>
      </c>
      <c r="Q346" s="13">
        <v>0</v>
      </c>
      <c r="R346" s="42"/>
      <c r="S346" s="42"/>
      <c r="T346" s="45"/>
      <c r="U346" s="1"/>
      <c r="V346" s="1"/>
    </row>
    <row r="347" spans="1:22" ht="51" customHeight="1" x14ac:dyDescent="0.25">
      <c r="A347" s="42"/>
      <c r="B347" s="99"/>
      <c r="C347" s="42"/>
      <c r="D347" s="42"/>
      <c r="E347" s="42"/>
      <c r="F347" s="42"/>
      <c r="G347" s="42"/>
      <c r="H347" s="47"/>
      <c r="I347" s="13" t="s">
        <v>196</v>
      </c>
      <c r="J347" s="10">
        <f>K347+L347+O347+P347+Q347</f>
        <v>2713</v>
      </c>
      <c r="K347" s="13">
        <v>0</v>
      </c>
      <c r="L347" s="13">
        <v>2713</v>
      </c>
      <c r="M347" s="13">
        <v>0</v>
      </c>
      <c r="N347" s="13"/>
      <c r="O347" s="10">
        <f>M347+N347</f>
        <v>0</v>
      </c>
      <c r="P347" s="13">
        <v>0</v>
      </c>
      <c r="Q347" s="13">
        <v>0</v>
      </c>
      <c r="R347" s="42"/>
      <c r="S347" s="42"/>
      <c r="T347" s="45"/>
      <c r="U347" s="1"/>
      <c r="V347" s="1"/>
    </row>
    <row r="348" spans="1:22" ht="24" customHeight="1" x14ac:dyDescent="0.25">
      <c r="A348" s="42">
        <v>20</v>
      </c>
      <c r="B348" s="52" t="s">
        <v>284</v>
      </c>
      <c r="C348" s="42" t="s">
        <v>178</v>
      </c>
      <c r="D348" s="42" t="s">
        <v>112</v>
      </c>
      <c r="E348" s="42"/>
      <c r="F348" s="42"/>
      <c r="G348" s="42"/>
      <c r="H348" s="46">
        <v>12280</v>
      </c>
      <c r="I348" s="12" t="s">
        <v>3</v>
      </c>
      <c r="J348" s="9">
        <f>SUM(J349:J350)</f>
        <v>12280</v>
      </c>
      <c r="K348" s="9">
        <f t="shared" ref="K348:Q348" si="100">SUM(K349:K350)</f>
        <v>0</v>
      </c>
      <c r="L348" s="9">
        <f t="shared" si="100"/>
        <v>130</v>
      </c>
      <c r="M348" s="9">
        <f t="shared" si="100"/>
        <v>0</v>
      </c>
      <c r="N348" s="9">
        <f t="shared" si="100"/>
        <v>12150</v>
      </c>
      <c r="O348" s="9">
        <f t="shared" si="100"/>
        <v>12150</v>
      </c>
      <c r="P348" s="9">
        <f t="shared" si="100"/>
        <v>0</v>
      </c>
      <c r="Q348" s="9">
        <f t="shared" si="100"/>
        <v>0</v>
      </c>
      <c r="R348" s="44" t="s">
        <v>178</v>
      </c>
      <c r="S348" s="42" t="s">
        <v>177</v>
      </c>
      <c r="T348" s="45" t="s">
        <v>204</v>
      </c>
      <c r="U348" s="1"/>
      <c r="V348" s="1"/>
    </row>
    <row r="349" spans="1:22" ht="15" customHeight="1" x14ac:dyDescent="0.25">
      <c r="A349" s="42"/>
      <c r="B349" s="53"/>
      <c r="C349" s="42"/>
      <c r="D349" s="42"/>
      <c r="E349" s="42"/>
      <c r="F349" s="42"/>
      <c r="G349" s="42"/>
      <c r="H349" s="47"/>
      <c r="I349" s="13" t="s">
        <v>11</v>
      </c>
      <c r="J349" s="10">
        <f>K349+L349+O349+P349+Q349</f>
        <v>0</v>
      </c>
      <c r="K349" s="10">
        <v>0</v>
      </c>
      <c r="L349" s="10">
        <v>0</v>
      </c>
      <c r="M349" s="10">
        <v>0</v>
      </c>
      <c r="N349" s="10"/>
      <c r="O349" s="10"/>
      <c r="P349" s="10">
        <v>0</v>
      </c>
      <c r="Q349" s="13">
        <v>0</v>
      </c>
      <c r="R349" s="44"/>
      <c r="S349" s="42"/>
      <c r="T349" s="45"/>
      <c r="U349" s="1"/>
      <c r="V349" s="1"/>
    </row>
    <row r="350" spans="1:22" ht="55.5" customHeight="1" x14ac:dyDescent="0.25">
      <c r="A350" s="42"/>
      <c r="B350" s="54"/>
      <c r="C350" s="42"/>
      <c r="D350" s="42"/>
      <c r="E350" s="42"/>
      <c r="F350" s="42"/>
      <c r="G350" s="42"/>
      <c r="H350" s="47"/>
      <c r="I350" s="13" t="s">
        <v>13</v>
      </c>
      <c r="J350" s="10">
        <f>K350+L350+O350+P350+Q350</f>
        <v>12280</v>
      </c>
      <c r="K350" s="10">
        <v>0</v>
      </c>
      <c r="L350" s="10">
        <v>130</v>
      </c>
      <c r="M350" s="10">
        <v>0</v>
      </c>
      <c r="N350" s="10">
        <v>12150</v>
      </c>
      <c r="O350" s="10">
        <f>M350+N350</f>
        <v>12150</v>
      </c>
      <c r="P350" s="10">
        <v>0</v>
      </c>
      <c r="Q350" s="13">
        <v>0</v>
      </c>
      <c r="R350" s="44"/>
      <c r="S350" s="42"/>
      <c r="T350" s="45"/>
      <c r="U350" s="1"/>
      <c r="V350" s="1"/>
    </row>
    <row r="351" spans="1:22" ht="24" customHeight="1" x14ac:dyDescent="0.25">
      <c r="A351" s="42">
        <v>21</v>
      </c>
      <c r="B351" s="52" t="s">
        <v>146</v>
      </c>
      <c r="C351" s="42" t="s">
        <v>179</v>
      </c>
      <c r="D351" s="42" t="s">
        <v>112</v>
      </c>
      <c r="E351" s="42"/>
      <c r="F351" s="42"/>
      <c r="G351" s="42"/>
      <c r="H351" s="46">
        <v>8519</v>
      </c>
      <c r="I351" s="12" t="s">
        <v>3</v>
      </c>
      <c r="J351" s="9">
        <f>SUM(J352:J353)</f>
        <v>8519</v>
      </c>
      <c r="K351" s="12">
        <f t="shared" ref="K351:Q351" si="101">SUM(K352:K353)</f>
        <v>0</v>
      </c>
      <c r="L351" s="9">
        <f t="shared" si="101"/>
        <v>215</v>
      </c>
      <c r="M351" s="9">
        <f t="shared" si="101"/>
        <v>0</v>
      </c>
      <c r="N351" s="9">
        <f t="shared" si="101"/>
        <v>5804</v>
      </c>
      <c r="O351" s="9">
        <f t="shared" si="101"/>
        <v>5804</v>
      </c>
      <c r="P351" s="9">
        <f t="shared" si="101"/>
        <v>2500</v>
      </c>
      <c r="Q351" s="12">
        <f t="shared" si="101"/>
        <v>0</v>
      </c>
      <c r="R351" s="44" t="s">
        <v>179</v>
      </c>
      <c r="S351" s="42" t="s">
        <v>177</v>
      </c>
      <c r="T351" s="45" t="s">
        <v>205</v>
      </c>
      <c r="U351" s="1"/>
      <c r="V351" s="1"/>
    </row>
    <row r="352" spans="1:22" x14ac:dyDescent="0.25">
      <c r="A352" s="42"/>
      <c r="B352" s="53"/>
      <c r="C352" s="42"/>
      <c r="D352" s="42"/>
      <c r="E352" s="42"/>
      <c r="F352" s="42"/>
      <c r="G352" s="42"/>
      <c r="H352" s="47"/>
      <c r="I352" s="13" t="s">
        <v>11</v>
      </c>
      <c r="J352" s="10">
        <f>K352+L352+O352+P352+Q352</f>
        <v>0</v>
      </c>
      <c r="K352" s="13">
        <v>0</v>
      </c>
      <c r="L352" s="13">
        <v>0</v>
      </c>
      <c r="M352" s="13">
        <v>0</v>
      </c>
      <c r="N352" s="13"/>
      <c r="O352" s="13">
        <f>M352+N352</f>
        <v>0</v>
      </c>
      <c r="P352" s="13">
        <v>0</v>
      </c>
      <c r="Q352" s="13">
        <v>0</v>
      </c>
      <c r="R352" s="44"/>
      <c r="S352" s="42"/>
      <c r="T352" s="45"/>
      <c r="U352" s="1"/>
      <c r="V352" s="1"/>
    </row>
    <row r="353" spans="1:22" ht="89.25" customHeight="1" x14ac:dyDescent="0.25">
      <c r="A353" s="42"/>
      <c r="B353" s="54"/>
      <c r="C353" s="42"/>
      <c r="D353" s="42"/>
      <c r="E353" s="42"/>
      <c r="F353" s="42"/>
      <c r="G353" s="42"/>
      <c r="H353" s="47"/>
      <c r="I353" s="13" t="s">
        <v>13</v>
      </c>
      <c r="J353" s="10">
        <f>K353+L353+O353+P353+Q353</f>
        <v>8519</v>
      </c>
      <c r="K353" s="13">
        <v>0</v>
      </c>
      <c r="L353" s="13">
        <v>215</v>
      </c>
      <c r="M353" s="13">
        <v>0</v>
      </c>
      <c r="N353" s="13">
        <v>5804</v>
      </c>
      <c r="O353" s="13">
        <f>M353+N353</f>
        <v>5804</v>
      </c>
      <c r="P353" s="13">
        <v>2500</v>
      </c>
      <c r="Q353" s="13">
        <v>0</v>
      </c>
      <c r="R353" s="44"/>
      <c r="S353" s="42"/>
      <c r="T353" s="45"/>
      <c r="U353" s="1"/>
      <c r="V353" s="1"/>
    </row>
    <row r="354" spans="1:22" ht="24" customHeight="1" x14ac:dyDescent="0.25">
      <c r="A354" s="42">
        <v>22</v>
      </c>
      <c r="B354" s="52" t="s">
        <v>147</v>
      </c>
      <c r="C354" s="42" t="s">
        <v>181</v>
      </c>
      <c r="D354" s="42" t="s">
        <v>112</v>
      </c>
      <c r="E354" s="42"/>
      <c r="F354" s="42"/>
      <c r="G354" s="42"/>
      <c r="H354" s="46">
        <v>697</v>
      </c>
      <c r="I354" s="12" t="s">
        <v>3</v>
      </c>
      <c r="J354" s="9">
        <f>SUM(J355:J356)</f>
        <v>697</v>
      </c>
      <c r="K354" s="12">
        <f t="shared" ref="K354:Q354" si="102">SUM(K355:K356)</f>
        <v>0</v>
      </c>
      <c r="L354" s="9">
        <f t="shared" si="102"/>
        <v>697</v>
      </c>
      <c r="M354" s="9">
        <f t="shared" si="102"/>
        <v>0</v>
      </c>
      <c r="N354" s="9">
        <f t="shared" si="102"/>
        <v>0</v>
      </c>
      <c r="O354" s="9">
        <f>SUM(O355:O356)</f>
        <v>0</v>
      </c>
      <c r="P354" s="9">
        <f t="shared" si="102"/>
        <v>0</v>
      </c>
      <c r="Q354" s="12">
        <f t="shared" si="102"/>
        <v>0</v>
      </c>
      <c r="R354" s="44" t="s">
        <v>181</v>
      </c>
      <c r="S354" s="42" t="s">
        <v>177</v>
      </c>
      <c r="T354" s="45" t="s">
        <v>206</v>
      </c>
      <c r="U354" s="1"/>
      <c r="V354" s="1"/>
    </row>
    <row r="355" spans="1:22" x14ac:dyDescent="0.25">
      <c r="A355" s="42"/>
      <c r="B355" s="53"/>
      <c r="C355" s="42"/>
      <c r="D355" s="42"/>
      <c r="E355" s="42"/>
      <c r="F355" s="42"/>
      <c r="G355" s="42"/>
      <c r="H355" s="47"/>
      <c r="I355" s="13" t="s">
        <v>11</v>
      </c>
      <c r="J355" s="10">
        <f>K355+L355+O355+P355+Q355</f>
        <v>0</v>
      </c>
      <c r="K355" s="13">
        <v>0</v>
      </c>
      <c r="L355" s="13">
        <v>0</v>
      </c>
      <c r="M355" s="13">
        <v>0</v>
      </c>
      <c r="N355" s="13"/>
      <c r="O355" s="13">
        <f>M355+N355</f>
        <v>0</v>
      </c>
      <c r="P355" s="13">
        <v>0</v>
      </c>
      <c r="Q355" s="13">
        <v>0</v>
      </c>
      <c r="R355" s="44"/>
      <c r="S355" s="42"/>
      <c r="T355" s="45"/>
      <c r="U355" s="1"/>
      <c r="V355" s="1"/>
    </row>
    <row r="356" spans="1:22" ht="39.75" customHeight="1" x14ac:dyDescent="0.25">
      <c r="A356" s="42"/>
      <c r="B356" s="54"/>
      <c r="C356" s="42"/>
      <c r="D356" s="42"/>
      <c r="E356" s="42"/>
      <c r="F356" s="42"/>
      <c r="G356" s="42"/>
      <c r="H356" s="47"/>
      <c r="I356" s="13" t="s">
        <v>13</v>
      </c>
      <c r="J356" s="10">
        <f>K356+L356+O356+P356+Q356</f>
        <v>697</v>
      </c>
      <c r="K356" s="13">
        <v>0</v>
      </c>
      <c r="L356" s="13">
        <v>697</v>
      </c>
      <c r="M356" s="13">
        <v>0</v>
      </c>
      <c r="N356" s="13"/>
      <c r="O356" s="13">
        <f>M356+N356</f>
        <v>0</v>
      </c>
      <c r="P356" s="13">
        <v>0</v>
      </c>
      <c r="Q356" s="13">
        <v>0</v>
      </c>
      <c r="R356" s="44"/>
      <c r="S356" s="42"/>
      <c r="T356" s="45"/>
      <c r="U356" s="1"/>
      <c r="V356" s="1"/>
    </row>
    <row r="357" spans="1:22" ht="24" customHeight="1" x14ac:dyDescent="0.25">
      <c r="A357" s="42">
        <v>23</v>
      </c>
      <c r="B357" s="52" t="s">
        <v>148</v>
      </c>
      <c r="C357" s="42"/>
      <c r="D357" s="42" t="s">
        <v>112</v>
      </c>
      <c r="E357" s="42"/>
      <c r="F357" s="42"/>
      <c r="G357" s="42"/>
      <c r="H357" s="46">
        <v>100</v>
      </c>
      <c r="I357" s="12" t="s">
        <v>3</v>
      </c>
      <c r="J357" s="9">
        <f>SUM(J358:J359)</f>
        <v>100</v>
      </c>
      <c r="K357" s="12">
        <f t="shared" ref="K357:Q357" si="103">SUM(K358:K359)</f>
        <v>0</v>
      </c>
      <c r="L357" s="9">
        <f t="shared" si="103"/>
        <v>100</v>
      </c>
      <c r="M357" s="9">
        <f t="shared" si="103"/>
        <v>0</v>
      </c>
      <c r="N357" s="9">
        <f t="shared" si="103"/>
        <v>0</v>
      </c>
      <c r="O357" s="9">
        <f>SUM(O358:O359)</f>
        <v>0</v>
      </c>
      <c r="P357" s="9">
        <f t="shared" si="103"/>
        <v>0</v>
      </c>
      <c r="Q357" s="12">
        <f t="shared" si="103"/>
        <v>0</v>
      </c>
      <c r="R357" s="44"/>
      <c r="S357" s="42"/>
      <c r="T357" s="43"/>
      <c r="U357" s="1"/>
      <c r="V357" s="1"/>
    </row>
    <row r="358" spans="1:22" x14ac:dyDescent="0.25">
      <c r="A358" s="42"/>
      <c r="B358" s="53"/>
      <c r="C358" s="42"/>
      <c r="D358" s="42"/>
      <c r="E358" s="42"/>
      <c r="F358" s="42"/>
      <c r="G358" s="42"/>
      <c r="H358" s="47"/>
      <c r="I358" s="13" t="s">
        <v>11</v>
      </c>
      <c r="J358" s="10">
        <f>K358+L358+O358+P358+Q358</f>
        <v>0</v>
      </c>
      <c r="K358" s="13">
        <v>0</v>
      </c>
      <c r="L358" s="13">
        <v>0</v>
      </c>
      <c r="M358" s="13">
        <v>0</v>
      </c>
      <c r="N358" s="13"/>
      <c r="O358" s="13">
        <f>M358+N358</f>
        <v>0</v>
      </c>
      <c r="P358" s="13">
        <v>0</v>
      </c>
      <c r="Q358" s="13">
        <v>0</v>
      </c>
      <c r="R358" s="44"/>
      <c r="S358" s="42"/>
      <c r="T358" s="43"/>
      <c r="U358" s="1"/>
      <c r="V358" s="1"/>
    </row>
    <row r="359" spans="1:22" ht="91.5" customHeight="1" x14ac:dyDescent="0.25">
      <c r="A359" s="42"/>
      <c r="B359" s="54"/>
      <c r="C359" s="42"/>
      <c r="D359" s="42"/>
      <c r="E359" s="42"/>
      <c r="F359" s="42"/>
      <c r="G359" s="42"/>
      <c r="H359" s="47"/>
      <c r="I359" s="13" t="s">
        <v>196</v>
      </c>
      <c r="J359" s="10">
        <f>K359+L359+O359+P359+Q359</f>
        <v>100</v>
      </c>
      <c r="K359" s="13">
        <v>0</v>
      </c>
      <c r="L359" s="13">
        <v>100</v>
      </c>
      <c r="M359" s="13">
        <v>0</v>
      </c>
      <c r="N359" s="13"/>
      <c r="O359" s="13">
        <f>M359+N359</f>
        <v>0</v>
      </c>
      <c r="P359" s="13">
        <v>0</v>
      </c>
      <c r="Q359" s="13">
        <v>0</v>
      </c>
      <c r="R359" s="44"/>
      <c r="S359" s="42"/>
      <c r="T359" s="43"/>
      <c r="U359" s="1"/>
      <c r="V359" s="1"/>
    </row>
    <row r="360" spans="1:22" ht="37.5" customHeight="1" x14ac:dyDescent="0.25">
      <c r="A360" s="42">
        <v>24</v>
      </c>
      <c r="B360" s="63" t="s">
        <v>275</v>
      </c>
      <c r="C360" s="42" t="s">
        <v>136</v>
      </c>
      <c r="D360" s="42" t="s">
        <v>112</v>
      </c>
      <c r="E360" s="42"/>
      <c r="F360" s="42"/>
      <c r="G360" s="42"/>
      <c r="H360" s="46">
        <v>3400</v>
      </c>
      <c r="I360" s="12" t="s">
        <v>3</v>
      </c>
      <c r="J360" s="9">
        <f>SUM(J361:J362)</f>
        <v>3400</v>
      </c>
      <c r="K360" s="9">
        <f t="shared" ref="K360:Q360" si="104">SUM(K361:K362)</f>
        <v>0</v>
      </c>
      <c r="L360" s="9">
        <f t="shared" si="104"/>
        <v>0</v>
      </c>
      <c r="M360" s="9">
        <f t="shared" si="104"/>
        <v>400</v>
      </c>
      <c r="N360" s="9">
        <f t="shared" si="104"/>
        <v>0</v>
      </c>
      <c r="O360" s="9">
        <f t="shared" si="104"/>
        <v>400</v>
      </c>
      <c r="P360" s="9">
        <f t="shared" si="104"/>
        <v>1300</v>
      </c>
      <c r="Q360" s="9">
        <f t="shared" si="104"/>
        <v>1700</v>
      </c>
      <c r="R360" s="42" t="s">
        <v>136</v>
      </c>
      <c r="S360" s="42" t="s">
        <v>23</v>
      </c>
      <c r="T360" s="43"/>
      <c r="U360" s="1"/>
      <c r="V360" s="1"/>
    </row>
    <row r="361" spans="1:22" ht="36" customHeight="1" x14ac:dyDescent="0.25">
      <c r="A361" s="42"/>
      <c r="B361" s="64"/>
      <c r="C361" s="42"/>
      <c r="D361" s="42"/>
      <c r="E361" s="42"/>
      <c r="F361" s="42"/>
      <c r="G361" s="42"/>
      <c r="H361" s="47"/>
      <c r="I361" s="13" t="s">
        <v>11</v>
      </c>
      <c r="J361" s="10">
        <f>K361+L361+O361+P361+Q361</f>
        <v>0</v>
      </c>
      <c r="K361" s="10">
        <v>0</v>
      </c>
      <c r="L361" s="10">
        <v>0</v>
      </c>
      <c r="M361" s="10">
        <v>0</v>
      </c>
      <c r="N361" s="10"/>
      <c r="O361" s="10">
        <f>M361+N361</f>
        <v>0</v>
      </c>
      <c r="P361" s="10">
        <v>0</v>
      </c>
      <c r="Q361" s="10">
        <v>0</v>
      </c>
      <c r="R361" s="42"/>
      <c r="S361" s="42"/>
      <c r="T361" s="43"/>
      <c r="U361" s="1"/>
      <c r="V361" s="1"/>
    </row>
    <row r="362" spans="1:22" ht="66.75" customHeight="1" x14ac:dyDescent="0.25">
      <c r="A362" s="42"/>
      <c r="B362" s="65"/>
      <c r="C362" s="42"/>
      <c r="D362" s="42"/>
      <c r="E362" s="42"/>
      <c r="F362" s="42"/>
      <c r="G362" s="42"/>
      <c r="H362" s="47"/>
      <c r="I362" s="13" t="s">
        <v>196</v>
      </c>
      <c r="J362" s="10">
        <f>K362+L362+O362+P362+Q362</f>
        <v>3400</v>
      </c>
      <c r="K362" s="13">
        <v>0</v>
      </c>
      <c r="L362" s="13">
        <v>0</v>
      </c>
      <c r="M362" s="13">
        <v>400</v>
      </c>
      <c r="N362" s="13"/>
      <c r="O362" s="13">
        <f>M362+N362</f>
        <v>400</v>
      </c>
      <c r="P362" s="13">
        <v>1300</v>
      </c>
      <c r="Q362" s="13">
        <v>1700</v>
      </c>
      <c r="R362" s="42"/>
      <c r="S362" s="42"/>
      <c r="T362" s="43"/>
      <c r="U362" s="1"/>
      <c r="V362" s="1"/>
    </row>
    <row r="363" spans="1:22" ht="24" customHeight="1" x14ac:dyDescent="0.25">
      <c r="A363" s="42">
        <v>25</v>
      </c>
      <c r="B363" s="63" t="s">
        <v>245</v>
      </c>
      <c r="C363" s="42" t="s">
        <v>136</v>
      </c>
      <c r="D363" s="42" t="s">
        <v>112</v>
      </c>
      <c r="E363" s="42"/>
      <c r="F363" s="42"/>
      <c r="G363" s="42"/>
      <c r="H363" s="46">
        <v>1000</v>
      </c>
      <c r="I363" s="12" t="s">
        <v>3</v>
      </c>
      <c r="J363" s="9">
        <f>SUM(J364:J365)</f>
        <v>1000</v>
      </c>
      <c r="K363" s="12">
        <f t="shared" ref="K363:Q363" si="105">SUM(K364:K365)</f>
        <v>0</v>
      </c>
      <c r="L363" s="9">
        <f t="shared" si="105"/>
        <v>0</v>
      </c>
      <c r="M363" s="9">
        <f t="shared" si="105"/>
        <v>300</v>
      </c>
      <c r="N363" s="9">
        <f t="shared" si="105"/>
        <v>0</v>
      </c>
      <c r="O363" s="9">
        <f t="shared" si="105"/>
        <v>300</v>
      </c>
      <c r="P363" s="9">
        <f t="shared" si="105"/>
        <v>700</v>
      </c>
      <c r="Q363" s="12">
        <f t="shared" si="105"/>
        <v>0</v>
      </c>
      <c r="R363" s="42" t="s">
        <v>136</v>
      </c>
      <c r="S363" s="33" t="s">
        <v>23</v>
      </c>
      <c r="T363" s="43"/>
      <c r="U363" s="1"/>
      <c r="V363" s="1"/>
    </row>
    <row r="364" spans="1:22" x14ac:dyDescent="0.25">
      <c r="A364" s="42"/>
      <c r="B364" s="64"/>
      <c r="C364" s="42"/>
      <c r="D364" s="42"/>
      <c r="E364" s="42"/>
      <c r="F364" s="42"/>
      <c r="G364" s="42"/>
      <c r="H364" s="47"/>
      <c r="I364" s="13" t="s">
        <v>11</v>
      </c>
      <c r="J364" s="10">
        <f>K364+L364+O364+P364+Q364</f>
        <v>0</v>
      </c>
      <c r="K364" s="13">
        <v>0</v>
      </c>
      <c r="L364" s="13">
        <v>0</v>
      </c>
      <c r="M364" s="13">
        <v>0</v>
      </c>
      <c r="N364" s="13"/>
      <c r="O364" s="13">
        <f>M364+N364</f>
        <v>0</v>
      </c>
      <c r="P364" s="13">
        <v>0</v>
      </c>
      <c r="Q364" s="13">
        <v>0</v>
      </c>
      <c r="R364" s="42"/>
      <c r="S364" s="34"/>
      <c r="T364" s="43"/>
      <c r="U364" s="1"/>
      <c r="V364" s="1"/>
    </row>
    <row r="365" spans="1:22" ht="31.5" customHeight="1" x14ac:dyDescent="0.25">
      <c r="A365" s="42"/>
      <c r="B365" s="65"/>
      <c r="C365" s="42"/>
      <c r="D365" s="42"/>
      <c r="E365" s="42"/>
      <c r="F365" s="42"/>
      <c r="G365" s="42"/>
      <c r="H365" s="47"/>
      <c r="I365" s="13" t="s">
        <v>196</v>
      </c>
      <c r="J365" s="10">
        <f>K365+L365+O365+P365+Q365</f>
        <v>1000</v>
      </c>
      <c r="K365" s="13">
        <v>0</v>
      </c>
      <c r="L365" s="13">
        <v>0</v>
      </c>
      <c r="M365" s="13">
        <v>300</v>
      </c>
      <c r="N365" s="13"/>
      <c r="O365" s="13">
        <f>M365+N365</f>
        <v>300</v>
      </c>
      <c r="P365" s="13">
        <v>700</v>
      </c>
      <c r="Q365" s="13">
        <v>0</v>
      </c>
      <c r="R365" s="42"/>
      <c r="S365" s="35"/>
      <c r="T365" s="43"/>
      <c r="U365" s="1"/>
      <c r="V365" s="1"/>
    </row>
    <row r="366" spans="1:22" ht="48" customHeight="1" x14ac:dyDescent="0.25">
      <c r="A366" s="42">
        <v>26</v>
      </c>
      <c r="B366" s="66" t="s">
        <v>39</v>
      </c>
      <c r="C366" s="42"/>
      <c r="D366" s="42"/>
      <c r="E366" s="42"/>
      <c r="F366" s="42"/>
      <c r="G366" s="42"/>
      <c r="H366" s="46">
        <f>SUM(H291:H365)</f>
        <v>347671</v>
      </c>
      <c r="I366" s="12" t="s">
        <v>3</v>
      </c>
      <c r="J366" s="9">
        <f>SUM(J367:J368)</f>
        <v>201319.6</v>
      </c>
      <c r="K366" s="9">
        <f>SUM(K367:K368)</f>
        <v>37290.6</v>
      </c>
      <c r="L366" s="9">
        <f t="shared" ref="L366:Q366" si="106">SUM(L367:L368)</f>
        <v>17353</v>
      </c>
      <c r="M366" s="9">
        <f t="shared" si="106"/>
        <v>58785.65</v>
      </c>
      <c r="N366" s="9">
        <f t="shared" si="106"/>
        <v>-30963.100000000006</v>
      </c>
      <c r="O366" s="9">
        <f t="shared" si="106"/>
        <v>24698</v>
      </c>
      <c r="P366" s="9">
        <f t="shared" si="106"/>
        <v>58685.65</v>
      </c>
      <c r="Q366" s="9">
        <f t="shared" si="106"/>
        <v>63292.35</v>
      </c>
      <c r="R366" s="44"/>
      <c r="S366" s="44"/>
      <c r="T366" s="44"/>
      <c r="U366" s="1"/>
      <c r="V366" s="1"/>
    </row>
    <row r="367" spans="1:22" ht="36.75" customHeight="1" x14ac:dyDescent="0.25">
      <c r="A367" s="42"/>
      <c r="B367" s="67"/>
      <c r="C367" s="42"/>
      <c r="D367" s="42"/>
      <c r="E367" s="42"/>
      <c r="F367" s="42"/>
      <c r="G367" s="42"/>
      <c r="H367" s="47"/>
      <c r="I367" s="13" t="s">
        <v>11</v>
      </c>
      <c r="J367" s="10">
        <f>K367+L367+O367+P367+Q367</f>
        <v>156264.6</v>
      </c>
      <c r="K367" s="10">
        <f>K292+K295+K298+K301+K304+K307+K310+K313+K316+K319+K322+K325+K328+K331+K334+K337+K340+K343+K346+K349+K352+K355+K358+K361+K364</f>
        <v>35236.6</v>
      </c>
      <c r="L367" s="10">
        <f>L292+L295+L298+L301+L304+L307+L310+L313+L316+L319+L322+L325+L328+L331+L334+L337+L340+L343+L346+L349+L352+L355+L358+L361+L364</f>
        <v>13050</v>
      </c>
      <c r="M367" s="10">
        <f>M292+M295+M298+M301+M304+M307+M310+M313+M316+M319+M322+M325+M328+M331+M334+M337+M340+M343+M346+M349+M352+M355+M358+M361+M364</f>
        <v>54185.65</v>
      </c>
      <c r="N367" s="10">
        <f t="shared" ref="L367:Q368" si="107">N292+N295+N298+N301+N304+N307+N310+N313+N316+N319+N322+N325+N328+N331+N334+N337+N340+N343+N346+N349+N352+N355+N358+N361+N364</f>
        <v>-51061.100000000006</v>
      </c>
      <c r="O367" s="10">
        <v>0</v>
      </c>
      <c r="P367" s="10">
        <f t="shared" si="107"/>
        <v>54185.65</v>
      </c>
      <c r="Q367" s="10">
        <f>Q292+Q295+Q298+Q301+Q304+Q307+Q310+Q313+Q316+Q319+Q322+Q325+Q328+Q331+Q334+Q337+Q340+Q343+Q346+Q349+Q352+Q355+Q358+Q361+Q364</f>
        <v>53792.35</v>
      </c>
      <c r="R367" s="44"/>
      <c r="S367" s="44"/>
      <c r="T367" s="44"/>
      <c r="U367" s="1"/>
      <c r="V367" s="1"/>
    </row>
    <row r="368" spans="1:22" x14ac:dyDescent="0.25">
      <c r="A368" s="42"/>
      <c r="B368" s="68"/>
      <c r="C368" s="42"/>
      <c r="D368" s="42"/>
      <c r="E368" s="42"/>
      <c r="F368" s="42"/>
      <c r="G368" s="42"/>
      <c r="H368" s="47"/>
      <c r="I368" s="13" t="s">
        <v>196</v>
      </c>
      <c r="J368" s="10">
        <f>K368+L368+O368+P368+Q368</f>
        <v>45055</v>
      </c>
      <c r="K368" s="10">
        <f>K293+K296+K299+K302+K305+K308+K311+K314+K317+K320+K323+K326+K329+K332+K335+K338+K341+K344+K347+K350+K353+K356+K359+K362+K365</f>
        <v>2054</v>
      </c>
      <c r="L368" s="10">
        <f t="shared" si="107"/>
        <v>4303</v>
      </c>
      <c r="M368" s="10">
        <f t="shared" si="107"/>
        <v>4600</v>
      </c>
      <c r="N368" s="10">
        <f t="shared" si="107"/>
        <v>20098</v>
      </c>
      <c r="O368" s="10">
        <f>O293+O296+O299+O302+O305+O308+O311+O314+O317+O320+O323+O326+O329+O332+O335+O338+O341+O344+O347+O350+O353+O356+O359+O362+O365</f>
        <v>24698</v>
      </c>
      <c r="P368" s="10">
        <f t="shared" si="107"/>
        <v>4500</v>
      </c>
      <c r="Q368" s="10">
        <f t="shared" si="107"/>
        <v>9500</v>
      </c>
      <c r="R368" s="44"/>
      <c r="S368" s="44"/>
      <c r="T368" s="44"/>
      <c r="U368" s="1"/>
      <c r="V368" s="1"/>
    </row>
    <row r="369" spans="1:27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17"/>
      <c r="K369" s="17"/>
      <c r="L369" s="17"/>
      <c r="M369" s="17"/>
      <c r="N369" s="17"/>
      <c r="O369" s="17"/>
      <c r="P369" s="17"/>
      <c r="Q369" s="17"/>
      <c r="R369" s="18"/>
      <c r="S369" s="7"/>
      <c r="T369" s="7"/>
      <c r="U369" s="1"/>
      <c r="V369" s="1"/>
      <c r="W369" s="1"/>
      <c r="X369" s="1"/>
      <c r="Y369" s="1"/>
      <c r="Z369" s="1"/>
      <c r="AA369" s="1"/>
    </row>
    <row r="370" spans="1:27" ht="30" customHeight="1" x14ac:dyDescent="0.25">
      <c r="A370" s="50" t="s">
        <v>135</v>
      </c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1"/>
      <c r="V370" s="1"/>
    </row>
    <row r="371" spans="1:27" ht="24" customHeight="1" x14ac:dyDescent="0.25">
      <c r="A371" s="42">
        <v>1</v>
      </c>
      <c r="B371" s="63" t="s">
        <v>182</v>
      </c>
      <c r="C371" s="42" t="s">
        <v>137</v>
      </c>
      <c r="D371" s="42" t="s">
        <v>118</v>
      </c>
      <c r="E371" s="42"/>
      <c r="F371" s="42"/>
      <c r="G371" s="42"/>
      <c r="H371" s="46">
        <v>20000</v>
      </c>
      <c r="I371" s="12" t="s">
        <v>3</v>
      </c>
      <c r="J371" s="9">
        <f>SUM(J372:J373)</f>
        <v>992</v>
      </c>
      <c r="K371" s="12">
        <f t="shared" ref="K371:Q371" si="108">SUM(K372:K373)</f>
        <v>0</v>
      </c>
      <c r="L371" s="12">
        <f t="shared" si="108"/>
        <v>992</v>
      </c>
      <c r="M371" s="12">
        <f t="shared" si="108"/>
        <v>0</v>
      </c>
      <c r="N371" s="12">
        <f t="shared" si="108"/>
        <v>0</v>
      </c>
      <c r="O371" s="12">
        <f t="shared" si="108"/>
        <v>0</v>
      </c>
      <c r="P371" s="12">
        <f t="shared" si="108"/>
        <v>0</v>
      </c>
      <c r="Q371" s="12">
        <f t="shared" si="108"/>
        <v>0</v>
      </c>
      <c r="R371" s="42" t="s">
        <v>137</v>
      </c>
      <c r="S371" s="42"/>
      <c r="T371" s="42"/>
      <c r="U371" s="1"/>
      <c r="V371" s="1"/>
    </row>
    <row r="372" spans="1:27" x14ac:dyDescent="0.25">
      <c r="A372" s="42"/>
      <c r="B372" s="64"/>
      <c r="C372" s="42"/>
      <c r="D372" s="42"/>
      <c r="E372" s="42"/>
      <c r="F372" s="42"/>
      <c r="G372" s="42"/>
      <c r="H372" s="47"/>
      <c r="I372" s="13" t="s">
        <v>11</v>
      </c>
      <c r="J372" s="10">
        <f>K372+L372+O372+P372+Q372</f>
        <v>0</v>
      </c>
      <c r="K372" s="13">
        <v>0</v>
      </c>
      <c r="L372" s="13">
        <v>0</v>
      </c>
      <c r="M372" s="13">
        <v>0</v>
      </c>
      <c r="N372" s="13"/>
      <c r="O372" s="13">
        <f>M372+N372</f>
        <v>0</v>
      </c>
      <c r="P372" s="13">
        <v>0</v>
      </c>
      <c r="Q372" s="13">
        <v>0</v>
      </c>
      <c r="R372" s="42"/>
      <c r="S372" s="42"/>
      <c r="T372" s="42"/>
      <c r="U372" s="1"/>
      <c r="V372" s="1"/>
    </row>
    <row r="373" spans="1:27" ht="54.75" customHeight="1" x14ac:dyDescent="0.25">
      <c r="A373" s="42"/>
      <c r="B373" s="65"/>
      <c r="C373" s="42"/>
      <c r="D373" s="42"/>
      <c r="E373" s="42"/>
      <c r="F373" s="42"/>
      <c r="G373" s="42"/>
      <c r="H373" s="47"/>
      <c r="I373" s="13" t="s">
        <v>196</v>
      </c>
      <c r="J373" s="10">
        <f>K373+L373+O373+P373+Q373</f>
        <v>992</v>
      </c>
      <c r="K373" s="13">
        <v>0</v>
      </c>
      <c r="L373" s="13">
        <v>992</v>
      </c>
      <c r="M373" s="13">
        <v>0</v>
      </c>
      <c r="N373" s="13"/>
      <c r="O373" s="13">
        <f>M373+N373</f>
        <v>0</v>
      </c>
      <c r="P373" s="13">
        <v>0</v>
      </c>
      <c r="Q373" s="13">
        <v>0</v>
      </c>
      <c r="R373" s="42"/>
      <c r="S373" s="42"/>
      <c r="T373" s="42"/>
      <c r="U373" s="1"/>
      <c r="V373" s="1"/>
    </row>
    <row r="374" spans="1:27" ht="24" customHeight="1" x14ac:dyDescent="0.25">
      <c r="A374" s="42">
        <v>2</v>
      </c>
      <c r="B374" s="63" t="s">
        <v>138</v>
      </c>
      <c r="C374" s="42" t="s">
        <v>139</v>
      </c>
      <c r="D374" s="42" t="s">
        <v>63</v>
      </c>
      <c r="E374" s="42"/>
      <c r="F374" s="42"/>
      <c r="G374" s="42"/>
      <c r="H374" s="46">
        <v>50000</v>
      </c>
      <c r="I374" s="12" t="s">
        <v>3</v>
      </c>
      <c r="J374" s="9">
        <f>SUM(J375:J376)</f>
        <v>20000</v>
      </c>
      <c r="K374" s="12">
        <f t="shared" ref="K374:Q374" si="109">SUM(K375:K376)</f>
        <v>0</v>
      </c>
      <c r="L374" s="12">
        <f t="shared" si="109"/>
        <v>0</v>
      </c>
      <c r="M374" s="12">
        <f t="shared" si="109"/>
        <v>0</v>
      </c>
      <c r="N374" s="12"/>
      <c r="O374" s="12">
        <f>SUM(O375:O376)</f>
        <v>0</v>
      </c>
      <c r="P374" s="12">
        <f t="shared" si="109"/>
        <v>20000</v>
      </c>
      <c r="Q374" s="12">
        <f t="shared" si="109"/>
        <v>0</v>
      </c>
      <c r="R374" s="42" t="s">
        <v>139</v>
      </c>
      <c r="S374" s="42"/>
      <c r="T374" s="42"/>
      <c r="U374" s="1"/>
      <c r="V374" s="1"/>
    </row>
    <row r="375" spans="1:27" x14ac:dyDescent="0.25">
      <c r="A375" s="42"/>
      <c r="B375" s="64"/>
      <c r="C375" s="42"/>
      <c r="D375" s="42"/>
      <c r="E375" s="42"/>
      <c r="F375" s="42"/>
      <c r="G375" s="42"/>
      <c r="H375" s="47"/>
      <c r="I375" s="13" t="s">
        <v>11</v>
      </c>
      <c r="J375" s="10">
        <f>K375+L375+O375+P375+Q375</f>
        <v>20000</v>
      </c>
      <c r="K375" s="13">
        <v>0</v>
      </c>
      <c r="L375" s="13">
        <v>0</v>
      </c>
      <c r="M375" s="13">
        <v>0</v>
      </c>
      <c r="N375" s="13"/>
      <c r="O375" s="13">
        <f>M375+N375</f>
        <v>0</v>
      </c>
      <c r="P375" s="13">
        <v>20000</v>
      </c>
      <c r="Q375" s="13">
        <v>0</v>
      </c>
      <c r="R375" s="42"/>
      <c r="S375" s="42"/>
      <c r="T375" s="42"/>
      <c r="U375" s="1"/>
      <c r="V375" s="1"/>
    </row>
    <row r="376" spans="1:27" ht="21" customHeight="1" x14ac:dyDescent="0.25">
      <c r="A376" s="42"/>
      <c r="B376" s="65"/>
      <c r="C376" s="42"/>
      <c r="D376" s="42"/>
      <c r="E376" s="42"/>
      <c r="F376" s="42"/>
      <c r="G376" s="42"/>
      <c r="H376" s="47"/>
      <c r="I376" s="13" t="s">
        <v>196</v>
      </c>
      <c r="J376" s="10">
        <f>K376+L376+O376+P376+Q376</f>
        <v>0</v>
      </c>
      <c r="K376" s="13">
        <v>0</v>
      </c>
      <c r="L376" s="13">
        <v>0</v>
      </c>
      <c r="M376" s="13">
        <v>0</v>
      </c>
      <c r="N376" s="13"/>
      <c r="O376" s="13">
        <f>M376+N376</f>
        <v>0</v>
      </c>
      <c r="P376" s="13">
        <v>0</v>
      </c>
      <c r="Q376" s="13">
        <v>0</v>
      </c>
      <c r="R376" s="42"/>
      <c r="S376" s="42"/>
      <c r="T376" s="42"/>
      <c r="U376" s="1"/>
      <c r="V376" s="1"/>
    </row>
    <row r="377" spans="1:27" ht="24" customHeight="1" x14ac:dyDescent="0.25">
      <c r="A377" s="42">
        <v>3</v>
      </c>
      <c r="B377" s="100" t="s">
        <v>276</v>
      </c>
      <c r="C377" s="42" t="s">
        <v>183</v>
      </c>
      <c r="D377" s="42">
        <v>2012</v>
      </c>
      <c r="E377" s="42"/>
      <c r="F377" s="42"/>
      <c r="G377" s="42"/>
      <c r="H377" s="46">
        <v>6386</v>
      </c>
      <c r="I377" s="12" t="s">
        <v>3</v>
      </c>
      <c r="J377" s="9">
        <f>SUM(J378:J379)</f>
        <v>6799</v>
      </c>
      <c r="K377" s="12">
        <f t="shared" ref="K377:Q377" si="110">SUM(K378:K379)</f>
        <v>0</v>
      </c>
      <c r="L377" s="12">
        <f t="shared" si="110"/>
        <v>6784</v>
      </c>
      <c r="M377" s="12">
        <f>SUM(M378:M379)</f>
        <v>0</v>
      </c>
      <c r="N377" s="12">
        <f>SUM(N378:N379)</f>
        <v>15</v>
      </c>
      <c r="O377" s="12">
        <f>SUM(O378:O379)</f>
        <v>15</v>
      </c>
      <c r="P377" s="12">
        <f t="shared" si="110"/>
        <v>0</v>
      </c>
      <c r="Q377" s="12">
        <f t="shared" si="110"/>
        <v>0</v>
      </c>
      <c r="R377" s="42" t="s">
        <v>183</v>
      </c>
      <c r="S377" s="42" t="s">
        <v>177</v>
      </c>
      <c r="T377" s="42" t="s">
        <v>207</v>
      </c>
      <c r="U377" s="1"/>
      <c r="V377" s="1"/>
    </row>
    <row r="378" spans="1:27" x14ac:dyDescent="0.25">
      <c r="A378" s="42"/>
      <c r="B378" s="101"/>
      <c r="C378" s="42"/>
      <c r="D378" s="42"/>
      <c r="E378" s="42"/>
      <c r="F378" s="42"/>
      <c r="G378" s="42"/>
      <c r="H378" s="47"/>
      <c r="I378" s="13" t="s">
        <v>11</v>
      </c>
      <c r="J378" s="10">
        <f>K378+L378+O378+P378+Q378</f>
        <v>6784</v>
      </c>
      <c r="K378" s="13">
        <v>0</v>
      </c>
      <c r="L378" s="13">
        <v>6784</v>
      </c>
      <c r="M378" s="13">
        <v>0</v>
      </c>
      <c r="N378" s="13"/>
      <c r="O378" s="13">
        <v>0</v>
      </c>
      <c r="P378" s="13">
        <v>0</v>
      </c>
      <c r="Q378" s="13">
        <v>0</v>
      </c>
      <c r="R378" s="42"/>
      <c r="S378" s="42"/>
      <c r="T378" s="42"/>
      <c r="U378" s="1"/>
      <c r="V378" s="1"/>
    </row>
    <row r="379" spans="1:27" ht="72.75" customHeight="1" x14ac:dyDescent="0.25">
      <c r="A379" s="42"/>
      <c r="B379" s="102"/>
      <c r="C379" s="42"/>
      <c r="D379" s="42"/>
      <c r="E379" s="42"/>
      <c r="F379" s="42"/>
      <c r="G379" s="42"/>
      <c r="H379" s="47"/>
      <c r="I379" s="13" t="s">
        <v>196</v>
      </c>
      <c r="J379" s="10">
        <f>K379+L379+O379+P379+Q379</f>
        <v>15</v>
      </c>
      <c r="K379" s="13">
        <v>0</v>
      </c>
      <c r="L379" s="13">
        <v>0</v>
      </c>
      <c r="M379" s="13">
        <v>0</v>
      </c>
      <c r="N379" s="13">
        <v>15</v>
      </c>
      <c r="O379" s="13">
        <f>M379+N379</f>
        <v>15</v>
      </c>
      <c r="P379" s="13">
        <v>0</v>
      </c>
      <c r="Q379" s="13">
        <v>0</v>
      </c>
      <c r="R379" s="42"/>
      <c r="S379" s="42"/>
      <c r="T379" s="42"/>
      <c r="U379" s="1"/>
      <c r="V379" s="1"/>
    </row>
    <row r="380" spans="1:27" ht="24" customHeight="1" x14ac:dyDescent="0.25">
      <c r="A380" s="42">
        <v>4</v>
      </c>
      <c r="B380" s="63" t="s">
        <v>277</v>
      </c>
      <c r="C380" s="42" t="s">
        <v>183</v>
      </c>
      <c r="D380" s="42">
        <v>2012</v>
      </c>
      <c r="E380" s="42"/>
      <c r="F380" s="42"/>
      <c r="G380" s="42"/>
      <c r="H380" s="46">
        <v>1934</v>
      </c>
      <c r="I380" s="12" t="s">
        <v>3</v>
      </c>
      <c r="J380" s="9">
        <f>SUM(J381:J382)</f>
        <v>1662</v>
      </c>
      <c r="K380" s="12">
        <f t="shared" ref="K380:Q380" si="111">SUM(K381:K382)</f>
        <v>0</v>
      </c>
      <c r="L380" s="12">
        <f t="shared" si="111"/>
        <v>1662</v>
      </c>
      <c r="M380" s="12">
        <f t="shared" si="111"/>
        <v>0</v>
      </c>
      <c r="N380" s="12"/>
      <c r="O380" s="12">
        <f>SUM(O381:O382)</f>
        <v>0</v>
      </c>
      <c r="P380" s="12">
        <f t="shared" si="111"/>
        <v>0</v>
      </c>
      <c r="Q380" s="12">
        <f t="shared" si="111"/>
        <v>0</v>
      </c>
      <c r="R380" s="42" t="s">
        <v>183</v>
      </c>
      <c r="S380" s="42" t="s">
        <v>177</v>
      </c>
      <c r="T380" s="42" t="s">
        <v>208</v>
      </c>
      <c r="U380" s="1"/>
      <c r="V380" s="1"/>
    </row>
    <row r="381" spans="1:27" x14ac:dyDescent="0.25">
      <c r="A381" s="42"/>
      <c r="B381" s="64"/>
      <c r="C381" s="42"/>
      <c r="D381" s="42"/>
      <c r="E381" s="42"/>
      <c r="F381" s="42"/>
      <c r="G381" s="42"/>
      <c r="H381" s="47"/>
      <c r="I381" s="13" t="s">
        <v>11</v>
      </c>
      <c r="J381" s="10">
        <f>K381+L381+O381+P381+Q381</f>
        <v>0</v>
      </c>
      <c r="K381" s="13">
        <v>0</v>
      </c>
      <c r="L381" s="13">
        <v>0</v>
      </c>
      <c r="M381" s="13">
        <v>0</v>
      </c>
      <c r="N381" s="13"/>
      <c r="O381" s="13">
        <v>0</v>
      </c>
      <c r="P381" s="13">
        <v>0</v>
      </c>
      <c r="Q381" s="13">
        <v>0</v>
      </c>
      <c r="R381" s="42"/>
      <c r="S381" s="42"/>
      <c r="T381" s="42"/>
      <c r="U381" s="1"/>
      <c r="V381" s="1"/>
    </row>
    <row r="382" spans="1:27" ht="63.75" customHeight="1" x14ac:dyDescent="0.25">
      <c r="A382" s="42"/>
      <c r="B382" s="65"/>
      <c r="C382" s="42"/>
      <c r="D382" s="42"/>
      <c r="E382" s="42"/>
      <c r="F382" s="42"/>
      <c r="G382" s="42"/>
      <c r="H382" s="47"/>
      <c r="I382" s="13" t="s">
        <v>196</v>
      </c>
      <c r="J382" s="10">
        <f>K382+L382+O382+P382+Q382</f>
        <v>1662</v>
      </c>
      <c r="K382" s="13">
        <v>0</v>
      </c>
      <c r="L382" s="13">
        <v>1662</v>
      </c>
      <c r="M382" s="13">
        <v>0</v>
      </c>
      <c r="N382" s="13"/>
      <c r="O382" s="13">
        <f>M382+N382</f>
        <v>0</v>
      </c>
      <c r="P382" s="13">
        <v>0</v>
      </c>
      <c r="Q382" s="13">
        <v>0</v>
      </c>
      <c r="R382" s="42"/>
      <c r="S382" s="42"/>
      <c r="T382" s="42"/>
      <c r="U382" s="1"/>
      <c r="V382" s="1"/>
    </row>
    <row r="383" spans="1:27" ht="15" customHeight="1" x14ac:dyDescent="0.25">
      <c r="A383" s="42">
        <v>5</v>
      </c>
      <c r="B383" s="62" t="s">
        <v>278</v>
      </c>
      <c r="C383" s="42" t="s">
        <v>136</v>
      </c>
      <c r="D383" s="42" t="s">
        <v>29</v>
      </c>
      <c r="E383" s="42"/>
      <c r="F383" s="42"/>
      <c r="G383" s="42"/>
      <c r="H383" s="46">
        <v>435</v>
      </c>
      <c r="I383" s="12" t="s">
        <v>3</v>
      </c>
      <c r="J383" s="9">
        <f t="shared" ref="J383:Q383" si="112">SUM(J384:J385)</f>
        <v>435</v>
      </c>
      <c r="K383" s="12">
        <f t="shared" si="112"/>
        <v>0</v>
      </c>
      <c r="L383" s="12">
        <f t="shared" si="112"/>
        <v>0</v>
      </c>
      <c r="M383" s="12">
        <f t="shared" si="112"/>
        <v>0</v>
      </c>
      <c r="N383" s="12">
        <f t="shared" si="112"/>
        <v>435</v>
      </c>
      <c r="O383" s="12">
        <f t="shared" si="112"/>
        <v>435</v>
      </c>
      <c r="P383" s="12">
        <f t="shared" si="112"/>
        <v>0</v>
      </c>
      <c r="Q383" s="12">
        <f t="shared" si="112"/>
        <v>0</v>
      </c>
      <c r="R383" s="42" t="s">
        <v>136</v>
      </c>
      <c r="S383" s="44"/>
      <c r="T383" s="44"/>
      <c r="U383" s="1"/>
      <c r="V383" s="1"/>
    </row>
    <row r="384" spans="1:27" x14ac:dyDescent="0.25">
      <c r="A384" s="42"/>
      <c r="B384" s="62"/>
      <c r="C384" s="42"/>
      <c r="D384" s="42"/>
      <c r="E384" s="42"/>
      <c r="F384" s="42"/>
      <c r="G384" s="42"/>
      <c r="H384" s="47"/>
      <c r="I384" s="13" t="s">
        <v>11</v>
      </c>
      <c r="J384" s="10">
        <f>K384+L384+O384+P384+Q384</f>
        <v>0</v>
      </c>
      <c r="K384" s="13">
        <v>0</v>
      </c>
      <c r="L384" s="13">
        <v>0</v>
      </c>
      <c r="M384" s="13">
        <v>0</v>
      </c>
      <c r="N384" s="13"/>
      <c r="O384" s="13">
        <v>0</v>
      </c>
      <c r="P384" s="13">
        <v>0</v>
      </c>
      <c r="Q384" s="13">
        <v>0</v>
      </c>
      <c r="R384" s="42"/>
      <c r="S384" s="44"/>
      <c r="T384" s="44"/>
      <c r="U384" s="1"/>
      <c r="V384" s="1"/>
    </row>
    <row r="385" spans="1:22" ht="72" customHeight="1" x14ac:dyDescent="0.25">
      <c r="A385" s="42"/>
      <c r="B385" s="62"/>
      <c r="C385" s="42"/>
      <c r="D385" s="42"/>
      <c r="E385" s="42"/>
      <c r="F385" s="42"/>
      <c r="G385" s="42"/>
      <c r="H385" s="47"/>
      <c r="I385" s="13" t="s">
        <v>13</v>
      </c>
      <c r="J385" s="10">
        <f>K385+L385+O385+P385+Q385</f>
        <v>435</v>
      </c>
      <c r="K385" s="13">
        <v>0</v>
      </c>
      <c r="L385" s="13">
        <v>0</v>
      </c>
      <c r="M385" s="13">
        <v>0</v>
      </c>
      <c r="N385" s="13">
        <v>435</v>
      </c>
      <c r="O385" s="13">
        <f>M385+N385</f>
        <v>435</v>
      </c>
      <c r="P385" s="13">
        <v>0</v>
      </c>
      <c r="Q385" s="13">
        <v>0</v>
      </c>
      <c r="R385" s="42"/>
      <c r="S385" s="44"/>
      <c r="T385" s="44"/>
      <c r="U385" s="1"/>
      <c r="V385" s="1"/>
    </row>
    <row r="386" spans="1:22" ht="24" x14ac:dyDescent="0.25">
      <c r="A386" s="42">
        <v>6</v>
      </c>
      <c r="B386" s="62" t="s">
        <v>280</v>
      </c>
      <c r="C386" s="42" t="s">
        <v>136</v>
      </c>
      <c r="D386" s="42" t="s">
        <v>29</v>
      </c>
      <c r="E386" s="42"/>
      <c r="F386" s="42"/>
      <c r="G386" s="42"/>
      <c r="H386" s="46">
        <v>475</v>
      </c>
      <c r="I386" s="12" t="s">
        <v>3</v>
      </c>
      <c r="J386" s="9">
        <f t="shared" ref="J386:Q386" si="113">SUM(J387:J388)</f>
        <v>475</v>
      </c>
      <c r="K386" s="12">
        <f t="shared" si="113"/>
        <v>0</v>
      </c>
      <c r="L386" s="12">
        <f t="shared" si="113"/>
        <v>0</v>
      </c>
      <c r="M386" s="12">
        <f t="shared" si="113"/>
        <v>0</v>
      </c>
      <c r="N386" s="12">
        <f t="shared" si="113"/>
        <v>475</v>
      </c>
      <c r="O386" s="12">
        <f t="shared" si="113"/>
        <v>475</v>
      </c>
      <c r="P386" s="12">
        <f t="shared" si="113"/>
        <v>0</v>
      </c>
      <c r="Q386" s="12">
        <f t="shared" si="113"/>
        <v>0</v>
      </c>
      <c r="R386" s="42" t="s">
        <v>136</v>
      </c>
      <c r="S386" s="44"/>
      <c r="T386" s="44"/>
      <c r="U386" s="1"/>
      <c r="V386" s="1"/>
    </row>
    <row r="387" spans="1:22" x14ac:dyDescent="0.25">
      <c r="A387" s="42"/>
      <c r="B387" s="62"/>
      <c r="C387" s="42"/>
      <c r="D387" s="42"/>
      <c r="E387" s="42"/>
      <c r="F387" s="42"/>
      <c r="G387" s="42"/>
      <c r="H387" s="47"/>
      <c r="I387" s="13" t="s">
        <v>11</v>
      </c>
      <c r="J387" s="10">
        <f>K387+L387+O387+P387+Q387</f>
        <v>0</v>
      </c>
      <c r="K387" s="13">
        <v>0</v>
      </c>
      <c r="L387" s="13">
        <v>0</v>
      </c>
      <c r="M387" s="13">
        <v>0</v>
      </c>
      <c r="N387" s="13"/>
      <c r="O387" s="13">
        <v>0</v>
      </c>
      <c r="P387" s="13">
        <v>0</v>
      </c>
      <c r="Q387" s="13">
        <v>0</v>
      </c>
      <c r="R387" s="42"/>
      <c r="S387" s="44"/>
      <c r="T387" s="44"/>
      <c r="U387" s="1"/>
      <c r="V387" s="1"/>
    </row>
    <row r="388" spans="1:22" ht="81" customHeight="1" x14ac:dyDescent="0.25">
      <c r="A388" s="42"/>
      <c r="B388" s="62"/>
      <c r="C388" s="42"/>
      <c r="D388" s="42"/>
      <c r="E388" s="42"/>
      <c r="F388" s="42"/>
      <c r="G388" s="42"/>
      <c r="H388" s="47"/>
      <c r="I388" s="13" t="s">
        <v>196</v>
      </c>
      <c r="J388" s="10">
        <f>K388+L388+O388+P388+Q388</f>
        <v>475</v>
      </c>
      <c r="K388" s="13">
        <v>0</v>
      </c>
      <c r="L388" s="13">
        <v>0</v>
      </c>
      <c r="M388" s="13">
        <v>0</v>
      </c>
      <c r="N388" s="13">
        <v>475</v>
      </c>
      <c r="O388" s="13">
        <f>M388+N388</f>
        <v>475</v>
      </c>
      <c r="P388" s="13">
        <v>0</v>
      </c>
      <c r="Q388" s="13">
        <v>0</v>
      </c>
      <c r="R388" s="42"/>
      <c r="S388" s="44"/>
      <c r="T388" s="44"/>
      <c r="U388" s="1"/>
      <c r="V388" s="1"/>
    </row>
    <row r="389" spans="1:22" ht="24" x14ac:dyDescent="0.25">
      <c r="A389" s="42">
        <v>7</v>
      </c>
      <c r="B389" s="62" t="s">
        <v>209</v>
      </c>
      <c r="C389" s="42" t="s">
        <v>136</v>
      </c>
      <c r="D389" s="42" t="s">
        <v>29</v>
      </c>
      <c r="E389" s="42"/>
      <c r="F389" s="42"/>
      <c r="G389" s="42"/>
      <c r="H389" s="46">
        <v>360</v>
      </c>
      <c r="I389" s="12" t="s">
        <v>3</v>
      </c>
      <c r="J389" s="9">
        <f t="shared" ref="J389:Q389" si="114">SUM(J390:J391)</f>
        <v>360</v>
      </c>
      <c r="K389" s="12">
        <f t="shared" si="114"/>
        <v>0</v>
      </c>
      <c r="L389" s="12">
        <f t="shared" si="114"/>
        <v>0</v>
      </c>
      <c r="M389" s="12">
        <f t="shared" si="114"/>
        <v>0</v>
      </c>
      <c r="N389" s="12">
        <f t="shared" si="114"/>
        <v>360</v>
      </c>
      <c r="O389" s="12">
        <f t="shared" si="114"/>
        <v>360</v>
      </c>
      <c r="P389" s="12">
        <f t="shared" si="114"/>
        <v>0</v>
      </c>
      <c r="Q389" s="12">
        <f t="shared" si="114"/>
        <v>0</v>
      </c>
      <c r="R389" s="42" t="s">
        <v>136</v>
      </c>
      <c r="S389" s="44"/>
      <c r="T389" s="44"/>
      <c r="U389" s="1"/>
      <c r="V389" s="1"/>
    </row>
    <row r="390" spans="1:22" x14ac:dyDescent="0.25">
      <c r="A390" s="42"/>
      <c r="B390" s="62"/>
      <c r="C390" s="42"/>
      <c r="D390" s="42"/>
      <c r="E390" s="42"/>
      <c r="F390" s="42"/>
      <c r="G390" s="42"/>
      <c r="H390" s="47"/>
      <c r="I390" s="13" t="s">
        <v>11</v>
      </c>
      <c r="J390" s="10">
        <f>K390+L390+O390+P390+Q390</f>
        <v>0</v>
      </c>
      <c r="K390" s="13">
        <v>0</v>
      </c>
      <c r="L390" s="13">
        <v>0</v>
      </c>
      <c r="M390" s="13">
        <v>0</v>
      </c>
      <c r="N390" s="13"/>
      <c r="O390" s="13">
        <v>0</v>
      </c>
      <c r="P390" s="13">
        <v>0</v>
      </c>
      <c r="Q390" s="13">
        <v>0</v>
      </c>
      <c r="R390" s="42"/>
      <c r="S390" s="44"/>
      <c r="T390" s="44"/>
      <c r="U390" s="1"/>
      <c r="V390" s="1"/>
    </row>
    <row r="391" spans="1:22" ht="106.5" customHeight="1" x14ac:dyDescent="0.25">
      <c r="A391" s="42"/>
      <c r="B391" s="62"/>
      <c r="C391" s="42"/>
      <c r="D391" s="42"/>
      <c r="E391" s="42"/>
      <c r="F391" s="42"/>
      <c r="G391" s="42"/>
      <c r="H391" s="47"/>
      <c r="I391" s="13" t="s">
        <v>196</v>
      </c>
      <c r="J391" s="10">
        <f>K391+L391+O391+P391+Q391</f>
        <v>360</v>
      </c>
      <c r="K391" s="13">
        <v>0</v>
      </c>
      <c r="L391" s="13">
        <v>0</v>
      </c>
      <c r="M391" s="13">
        <v>0</v>
      </c>
      <c r="N391" s="13">
        <v>360</v>
      </c>
      <c r="O391" s="13">
        <f>M391+N391</f>
        <v>360</v>
      </c>
      <c r="P391" s="13">
        <v>0</v>
      </c>
      <c r="Q391" s="13">
        <v>0</v>
      </c>
      <c r="R391" s="42"/>
      <c r="S391" s="44"/>
      <c r="T391" s="44"/>
      <c r="U391" s="1"/>
      <c r="V391" s="1"/>
    </row>
    <row r="392" spans="1:22" ht="24" x14ac:dyDescent="0.25">
      <c r="A392" s="42">
        <v>8</v>
      </c>
      <c r="B392" s="62" t="s">
        <v>287</v>
      </c>
      <c r="C392" s="42" t="s">
        <v>136</v>
      </c>
      <c r="D392" s="42" t="s">
        <v>29</v>
      </c>
      <c r="E392" s="42"/>
      <c r="F392" s="42"/>
      <c r="G392" s="42"/>
      <c r="H392" s="36">
        <v>440</v>
      </c>
      <c r="I392" s="12" t="s">
        <v>3</v>
      </c>
      <c r="J392" s="9">
        <f t="shared" ref="J392:Q392" si="115">SUM(J393:J394)</f>
        <v>440</v>
      </c>
      <c r="K392" s="12">
        <f t="shared" si="115"/>
        <v>0</v>
      </c>
      <c r="L392" s="12">
        <f t="shared" si="115"/>
        <v>0</v>
      </c>
      <c r="M392" s="12">
        <f t="shared" si="115"/>
        <v>0</v>
      </c>
      <c r="N392" s="12">
        <f t="shared" si="115"/>
        <v>440</v>
      </c>
      <c r="O392" s="12">
        <f t="shared" si="115"/>
        <v>440</v>
      </c>
      <c r="P392" s="12">
        <f t="shared" si="115"/>
        <v>0</v>
      </c>
      <c r="Q392" s="12">
        <f t="shared" si="115"/>
        <v>0</v>
      </c>
      <c r="R392" s="42" t="s">
        <v>136</v>
      </c>
      <c r="S392" s="44"/>
      <c r="T392" s="44"/>
      <c r="U392" s="1"/>
      <c r="V392" s="1"/>
    </row>
    <row r="393" spans="1:22" x14ac:dyDescent="0.25">
      <c r="A393" s="42"/>
      <c r="B393" s="62"/>
      <c r="C393" s="42"/>
      <c r="D393" s="42"/>
      <c r="E393" s="42"/>
      <c r="F393" s="42"/>
      <c r="G393" s="42"/>
      <c r="H393" s="37"/>
      <c r="I393" s="13" t="s">
        <v>11</v>
      </c>
      <c r="J393" s="10">
        <f>K393+L393+O393+P393+Q393</f>
        <v>0</v>
      </c>
      <c r="K393" s="13">
        <v>0</v>
      </c>
      <c r="L393" s="13">
        <v>0</v>
      </c>
      <c r="M393" s="13">
        <v>0</v>
      </c>
      <c r="N393" s="13"/>
      <c r="O393" s="13">
        <v>0</v>
      </c>
      <c r="P393" s="13">
        <v>0</v>
      </c>
      <c r="Q393" s="13">
        <v>0</v>
      </c>
      <c r="R393" s="42"/>
      <c r="S393" s="44"/>
      <c r="T393" s="44"/>
      <c r="U393" s="1"/>
      <c r="V393" s="1"/>
    </row>
    <row r="394" spans="1:22" ht="60" customHeight="1" x14ac:dyDescent="0.25">
      <c r="A394" s="42"/>
      <c r="B394" s="62"/>
      <c r="C394" s="42"/>
      <c r="D394" s="42"/>
      <c r="E394" s="42"/>
      <c r="F394" s="42"/>
      <c r="G394" s="42"/>
      <c r="H394" s="38"/>
      <c r="I394" s="13" t="s">
        <v>196</v>
      </c>
      <c r="J394" s="10">
        <f>K394+L394+O394+P394+Q394</f>
        <v>440</v>
      </c>
      <c r="K394" s="13">
        <v>0</v>
      </c>
      <c r="L394" s="13">
        <v>0</v>
      </c>
      <c r="M394" s="13">
        <v>0</v>
      </c>
      <c r="N394" s="13">
        <v>440</v>
      </c>
      <c r="O394" s="13">
        <f>M394+N394</f>
        <v>440</v>
      </c>
      <c r="P394" s="13">
        <v>0</v>
      </c>
      <c r="Q394" s="13">
        <v>0</v>
      </c>
      <c r="R394" s="42"/>
      <c r="S394" s="44"/>
      <c r="T394" s="44"/>
      <c r="U394" s="1"/>
      <c r="V394" s="1"/>
    </row>
    <row r="395" spans="1:22" ht="24" x14ac:dyDescent="0.25">
      <c r="A395" s="42">
        <v>9</v>
      </c>
      <c r="B395" s="62" t="s">
        <v>279</v>
      </c>
      <c r="C395" s="42" t="s">
        <v>136</v>
      </c>
      <c r="D395" s="42" t="s">
        <v>29</v>
      </c>
      <c r="E395" s="44"/>
      <c r="F395" s="44"/>
      <c r="G395" s="44"/>
      <c r="H395" s="36">
        <v>505</v>
      </c>
      <c r="I395" s="12" t="s">
        <v>3</v>
      </c>
      <c r="J395" s="9">
        <f t="shared" ref="J395:Q395" si="116">SUM(J396:J397)</f>
        <v>505</v>
      </c>
      <c r="K395" s="12">
        <f t="shared" si="116"/>
        <v>0</v>
      </c>
      <c r="L395" s="12">
        <f t="shared" si="116"/>
        <v>0</v>
      </c>
      <c r="M395" s="12">
        <f t="shared" si="116"/>
        <v>0</v>
      </c>
      <c r="N395" s="12">
        <f t="shared" si="116"/>
        <v>505</v>
      </c>
      <c r="O395" s="12">
        <f t="shared" si="116"/>
        <v>505</v>
      </c>
      <c r="P395" s="12">
        <f t="shared" si="116"/>
        <v>0</v>
      </c>
      <c r="Q395" s="12">
        <f t="shared" si="116"/>
        <v>0</v>
      </c>
      <c r="R395" s="42" t="s">
        <v>136</v>
      </c>
      <c r="S395" s="44"/>
      <c r="T395" s="44"/>
      <c r="U395" s="1"/>
      <c r="V395" s="1"/>
    </row>
    <row r="396" spans="1:22" x14ac:dyDescent="0.25">
      <c r="A396" s="42"/>
      <c r="B396" s="62"/>
      <c r="C396" s="42"/>
      <c r="D396" s="42"/>
      <c r="E396" s="44"/>
      <c r="F396" s="44"/>
      <c r="G396" s="44"/>
      <c r="H396" s="37"/>
      <c r="I396" s="13" t="s">
        <v>11</v>
      </c>
      <c r="J396" s="10">
        <f>K396+L396+O396+P396+Q396</f>
        <v>0</v>
      </c>
      <c r="K396" s="13">
        <v>0</v>
      </c>
      <c r="L396" s="13">
        <v>0</v>
      </c>
      <c r="M396" s="13">
        <v>0</v>
      </c>
      <c r="N396" s="13"/>
      <c r="O396" s="13">
        <f>M396+N396</f>
        <v>0</v>
      </c>
      <c r="P396" s="13">
        <v>0</v>
      </c>
      <c r="Q396" s="13">
        <v>0</v>
      </c>
      <c r="R396" s="42"/>
      <c r="S396" s="44"/>
      <c r="T396" s="44"/>
      <c r="U396" s="1"/>
      <c r="V396" s="1"/>
    </row>
    <row r="397" spans="1:22" ht="46.5" customHeight="1" x14ac:dyDescent="0.25">
      <c r="A397" s="42"/>
      <c r="B397" s="62"/>
      <c r="C397" s="42"/>
      <c r="D397" s="42"/>
      <c r="E397" s="44"/>
      <c r="F397" s="44"/>
      <c r="G397" s="44"/>
      <c r="H397" s="38"/>
      <c r="I397" s="13" t="s">
        <v>196</v>
      </c>
      <c r="J397" s="10">
        <f>K397+L397+O397+P397+Q397</f>
        <v>505</v>
      </c>
      <c r="K397" s="13">
        <v>0</v>
      </c>
      <c r="L397" s="13">
        <v>0</v>
      </c>
      <c r="M397" s="13">
        <v>0</v>
      </c>
      <c r="N397" s="13">
        <v>505</v>
      </c>
      <c r="O397" s="13">
        <f>M397+N397</f>
        <v>505</v>
      </c>
      <c r="P397" s="13">
        <v>0</v>
      </c>
      <c r="Q397" s="13">
        <v>0</v>
      </c>
      <c r="R397" s="42"/>
      <c r="S397" s="44"/>
      <c r="T397" s="44"/>
      <c r="U397" s="1"/>
      <c r="V397" s="1"/>
    </row>
    <row r="398" spans="1:22" ht="24" x14ac:dyDescent="0.25">
      <c r="A398" s="42">
        <v>10</v>
      </c>
      <c r="B398" s="62" t="s">
        <v>210</v>
      </c>
      <c r="C398" s="42" t="s">
        <v>136</v>
      </c>
      <c r="D398" s="42" t="s">
        <v>29</v>
      </c>
      <c r="E398" s="44"/>
      <c r="F398" s="44"/>
      <c r="G398" s="44"/>
      <c r="H398" s="36">
        <v>380</v>
      </c>
      <c r="I398" s="12" t="s">
        <v>3</v>
      </c>
      <c r="J398" s="9">
        <f t="shared" ref="J398:Q398" si="117">SUM(J399:J400)</f>
        <v>380</v>
      </c>
      <c r="K398" s="12">
        <f t="shared" si="117"/>
        <v>0</v>
      </c>
      <c r="L398" s="12">
        <f t="shared" si="117"/>
        <v>0</v>
      </c>
      <c r="M398" s="12">
        <f t="shared" si="117"/>
        <v>0</v>
      </c>
      <c r="N398" s="12">
        <f t="shared" si="117"/>
        <v>380</v>
      </c>
      <c r="O398" s="12">
        <f t="shared" si="117"/>
        <v>380</v>
      </c>
      <c r="P398" s="12">
        <f t="shared" si="117"/>
        <v>0</v>
      </c>
      <c r="Q398" s="12">
        <f t="shared" si="117"/>
        <v>0</v>
      </c>
      <c r="R398" s="42" t="s">
        <v>136</v>
      </c>
      <c r="S398" s="44"/>
      <c r="T398" s="44"/>
      <c r="U398" s="1"/>
      <c r="V398" s="1"/>
    </row>
    <row r="399" spans="1:22" x14ac:dyDescent="0.25">
      <c r="A399" s="42"/>
      <c r="B399" s="62"/>
      <c r="C399" s="42"/>
      <c r="D399" s="42"/>
      <c r="E399" s="44"/>
      <c r="F399" s="44"/>
      <c r="G399" s="44"/>
      <c r="H399" s="37"/>
      <c r="I399" s="13" t="s">
        <v>11</v>
      </c>
      <c r="J399" s="10">
        <f>K399+L399+O399+P399+Q399</f>
        <v>0</v>
      </c>
      <c r="K399" s="13">
        <v>0</v>
      </c>
      <c r="L399" s="13">
        <v>0</v>
      </c>
      <c r="M399" s="13">
        <v>0</v>
      </c>
      <c r="N399" s="13"/>
      <c r="O399" s="13">
        <f>M399+N399</f>
        <v>0</v>
      </c>
      <c r="P399" s="13">
        <v>0</v>
      </c>
      <c r="Q399" s="13">
        <v>0</v>
      </c>
      <c r="R399" s="42"/>
      <c r="S399" s="44"/>
      <c r="T399" s="44"/>
      <c r="U399" s="1"/>
      <c r="V399" s="1"/>
    </row>
    <row r="400" spans="1:22" ht="57" customHeight="1" x14ac:dyDescent="0.25">
      <c r="A400" s="42"/>
      <c r="B400" s="62"/>
      <c r="C400" s="42"/>
      <c r="D400" s="42"/>
      <c r="E400" s="44"/>
      <c r="F400" s="44"/>
      <c r="G400" s="44"/>
      <c r="H400" s="38"/>
      <c r="I400" s="13" t="s">
        <v>196</v>
      </c>
      <c r="J400" s="10">
        <f>K400+L400+O400+P400+Q400</f>
        <v>380</v>
      </c>
      <c r="K400" s="13">
        <v>0</v>
      </c>
      <c r="L400" s="13">
        <v>0</v>
      </c>
      <c r="M400" s="13">
        <v>0</v>
      </c>
      <c r="N400" s="13">
        <v>380</v>
      </c>
      <c r="O400" s="13">
        <f>M400+N400</f>
        <v>380</v>
      </c>
      <c r="P400" s="13">
        <v>0</v>
      </c>
      <c r="Q400" s="13">
        <v>0</v>
      </c>
      <c r="R400" s="42"/>
      <c r="S400" s="44"/>
      <c r="T400" s="44"/>
      <c r="U400" s="1"/>
      <c r="V400" s="1"/>
    </row>
    <row r="401" spans="1:22" ht="24" x14ac:dyDescent="0.25">
      <c r="A401" s="42">
        <v>11</v>
      </c>
      <c r="B401" s="62" t="s">
        <v>211</v>
      </c>
      <c r="C401" s="42" t="s">
        <v>136</v>
      </c>
      <c r="D401" s="42" t="s">
        <v>29</v>
      </c>
      <c r="E401" s="44"/>
      <c r="F401" s="44"/>
      <c r="G401" s="44"/>
      <c r="H401" s="36">
        <v>1020</v>
      </c>
      <c r="I401" s="12" t="s">
        <v>3</v>
      </c>
      <c r="J401" s="9">
        <f t="shared" ref="J401:Q401" si="118">SUM(J402:J403)</f>
        <v>1020.38028</v>
      </c>
      <c r="K401" s="12">
        <f t="shared" si="118"/>
        <v>0</v>
      </c>
      <c r="L401" s="12">
        <f t="shared" si="118"/>
        <v>0</v>
      </c>
      <c r="M401" s="12">
        <f t="shared" si="118"/>
        <v>0</v>
      </c>
      <c r="N401" s="12">
        <f t="shared" si="118"/>
        <v>1020.38028</v>
      </c>
      <c r="O401" s="9">
        <f t="shared" si="118"/>
        <v>1020.38028</v>
      </c>
      <c r="P401" s="12">
        <f t="shared" si="118"/>
        <v>0</v>
      </c>
      <c r="Q401" s="12">
        <f t="shared" si="118"/>
        <v>0</v>
      </c>
      <c r="R401" s="42" t="s">
        <v>136</v>
      </c>
      <c r="S401" s="44"/>
      <c r="T401" s="44"/>
      <c r="U401" s="1"/>
      <c r="V401" s="1"/>
    </row>
    <row r="402" spans="1:22" ht="23.25" customHeight="1" x14ac:dyDescent="0.25">
      <c r="A402" s="42"/>
      <c r="B402" s="62"/>
      <c r="C402" s="42"/>
      <c r="D402" s="42"/>
      <c r="E402" s="44"/>
      <c r="F402" s="44"/>
      <c r="G402" s="44"/>
      <c r="H402" s="37"/>
      <c r="I402" s="13" t="s">
        <v>11</v>
      </c>
      <c r="J402" s="10">
        <f>K402+L402+O402+P402+Q402</f>
        <v>0</v>
      </c>
      <c r="K402" s="13">
        <v>0</v>
      </c>
      <c r="L402" s="13">
        <v>0</v>
      </c>
      <c r="M402" s="13">
        <v>0</v>
      </c>
      <c r="N402" s="13"/>
      <c r="O402" s="10">
        <f>M402+N402</f>
        <v>0</v>
      </c>
      <c r="P402" s="13">
        <v>0</v>
      </c>
      <c r="Q402" s="13">
        <v>0</v>
      </c>
      <c r="R402" s="42"/>
      <c r="S402" s="44"/>
      <c r="T402" s="44"/>
      <c r="U402" s="1"/>
      <c r="V402" s="1"/>
    </row>
    <row r="403" spans="1:22" ht="39" customHeight="1" x14ac:dyDescent="0.25">
      <c r="A403" s="42"/>
      <c r="B403" s="62"/>
      <c r="C403" s="42"/>
      <c r="D403" s="42"/>
      <c r="E403" s="44"/>
      <c r="F403" s="44"/>
      <c r="G403" s="44"/>
      <c r="H403" s="38"/>
      <c r="I403" s="13" t="s">
        <v>196</v>
      </c>
      <c r="J403" s="10">
        <f>K403+L403+O403+P403+Q403</f>
        <v>1020.38028</v>
      </c>
      <c r="K403" s="13">
        <v>0</v>
      </c>
      <c r="L403" s="13">
        <v>0</v>
      </c>
      <c r="M403" s="13">
        <v>0</v>
      </c>
      <c r="N403" s="13">
        <v>1020.38028</v>
      </c>
      <c r="O403" s="10">
        <f>M403+N403</f>
        <v>1020.38028</v>
      </c>
      <c r="P403" s="13">
        <v>0</v>
      </c>
      <c r="Q403" s="13">
        <v>0</v>
      </c>
      <c r="R403" s="42"/>
      <c r="S403" s="44"/>
      <c r="T403" s="44"/>
      <c r="U403" s="1"/>
      <c r="V403" s="1"/>
    </row>
    <row r="404" spans="1:22" ht="18.75" customHeight="1" x14ac:dyDescent="0.25">
      <c r="A404" s="42">
        <v>12</v>
      </c>
      <c r="B404" s="66" t="s">
        <v>39</v>
      </c>
      <c r="C404" s="42"/>
      <c r="D404" s="42"/>
      <c r="E404" s="42"/>
      <c r="F404" s="42"/>
      <c r="G404" s="42"/>
      <c r="H404" s="46">
        <f>SUM(H371:H403)</f>
        <v>81935</v>
      </c>
      <c r="I404" s="12" t="s">
        <v>3</v>
      </c>
      <c r="J404" s="9">
        <f t="shared" ref="J404:Q404" si="119">SUM(J405:J406)</f>
        <v>33068</v>
      </c>
      <c r="K404" s="12">
        <f t="shared" si="119"/>
        <v>0</v>
      </c>
      <c r="L404" s="12">
        <f t="shared" si="119"/>
        <v>9438</v>
      </c>
      <c r="M404" s="12">
        <f t="shared" si="119"/>
        <v>0</v>
      </c>
      <c r="N404" s="9">
        <f t="shared" si="119"/>
        <v>3630.3802799999999</v>
      </c>
      <c r="O404" s="12">
        <f t="shared" si="119"/>
        <v>3630</v>
      </c>
      <c r="P404" s="12">
        <f t="shared" si="119"/>
        <v>20000</v>
      </c>
      <c r="Q404" s="12">
        <f t="shared" si="119"/>
        <v>0</v>
      </c>
      <c r="R404" s="44"/>
      <c r="S404" s="44"/>
      <c r="T404" s="44"/>
      <c r="U404" s="1"/>
      <c r="V404" s="1"/>
    </row>
    <row r="405" spans="1:22" x14ac:dyDescent="0.25">
      <c r="A405" s="42"/>
      <c r="B405" s="67"/>
      <c r="C405" s="42"/>
      <c r="D405" s="42"/>
      <c r="E405" s="42"/>
      <c r="F405" s="42"/>
      <c r="G405" s="42"/>
      <c r="H405" s="47"/>
      <c r="I405" s="13" t="s">
        <v>11</v>
      </c>
      <c r="J405" s="10">
        <v>26784</v>
      </c>
      <c r="K405" s="13">
        <f>K372+K375+K378+K381+K384+K387+K390+K393+K396+K399+K402</f>
        <v>0</v>
      </c>
      <c r="L405" s="13">
        <f t="shared" ref="L405:Q406" si="120">L372+L375+L378+L381+L384+L387+L390+L393+L396+L399+L402</f>
        <v>6784</v>
      </c>
      <c r="M405" s="13">
        <f t="shared" si="120"/>
        <v>0</v>
      </c>
      <c r="N405" s="13">
        <f t="shared" si="120"/>
        <v>0</v>
      </c>
      <c r="O405" s="13">
        <v>0</v>
      </c>
      <c r="P405" s="13">
        <f t="shared" si="120"/>
        <v>20000</v>
      </c>
      <c r="Q405" s="13">
        <f t="shared" si="120"/>
        <v>0</v>
      </c>
      <c r="R405" s="44"/>
      <c r="S405" s="44"/>
      <c r="T405" s="44"/>
      <c r="U405" s="1"/>
      <c r="V405" s="1"/>
    </row>
    <row r="406" spans="1:22" x14ac:dyDescent="0.25">
      <c r="A406" s="42"/>
      <c r="B406" s="68"/>
      <c r="C406" s="42"/>
      <c r="D406" s="42"/>
      <c r="E406" s="42"/>
      <c r="F406" s="42"/>
      <c r="G406" s="42"/>
      <c r="H406" s="47"/>
      <c r="I406" s="13" t="s">
        <v>196</v>
      </c>
      <c r="J406" s="10">
        <v>6284</v>
      </c>
      <c r="K406" s="13">
        <f>K373+K376+K379+K382+K385+K388+K391+K394+K397+K400+K403</f>
        <v>0</v>
      </c>
      <c r="L406" s="13">
        <f t="shared" si="120"/>
        <v>2654</v>
      </c>
      <c r="M406" s="13">
        <f t="shared" si="120"/>
        <v>0</v>
      </c>
      <c r="N406" s="13">
        <f t="shared" si="120"/>
        <v>3630.3802799999999</v>
      </c>
      <c r="O406" s="10">
        <v>3630</v>
      </c>
      <c r="P406" s="13">
        <f t="shared" si="120"/>
        <v>0</v>
      </c>
      <c r="Q406" s="13">
        <f t="shared" si="120"/>
        <v>0</v>
      </c>
      <c r="R406" s="44"/>
      <c r="S406" s="44"/>
      <c r="T406" s="44"/>
      <c r="U406" s="1"/>
      <c r="V406" s="1"/>
    </row>
    <row r="407" spans="1:22" ht="21.75" customHeight="1" x14ac:dyDescent="0.25">
      <c r="A407" s="56"/>
      <c r="B407" s="66" t="s">
        <v>140</v>
      </c>
      <c r="C407" s="33"/>
      <c r="D407" s="33"/>
      <c r="E407" s="33"/>
      <c r="F407" s="33"/>
      <c r="G407" s="33"/>
      <c r="H407" s="36">
        <f>H86+H189+H284+H366+H404</f>
        <v>3846419.6197199998</v>
      </c>
      <c r="I407" s="12" t="s">
        <v>3</v>
      </c>
      <c r="J407" s="9">
        <f>SUM(J408:J411)</f>
        <v>2623206.8706399999</v>
      </c>
      <c r="K407" s="9">
        <f>SUM(K408:K411)</f>
        <v>680491.6</v>
      </c>
      <c r="L407" s="9">
        <f t="shared" ref="L407:Q407" si="121">SUM(L408:L411)</f>
        <v>290050</v>
      </c>
      <c r="M407" s="9">
        <f t="shared" si="121"/>
        <v>377336.65</v>
      </c>
      <c r="N407" s="9">
        <f t="shared" si="121"/>
        <v>37921.057999999997</v>
      </c>
      <c r="O407" s="9">
        <f t="shared" si="121"/>
        <v>409196.27064</v>
      </c>
      <c r="P407" s="9">
        <f t="shared" si="121"/>
        <v>519887.65</v>
      </c>
      <c r="Q407" s="9">
        <f t="shared" si="121"/>
        <v>723581.35</v>
      </c>
      <c r="R407" s="56"/>
      <c r="S407" s="44"/>
      <c r="T407" s="44"/>
      <c r="U407" s="1"/>
      <c r="V407" s="1"/>
    </row>
    <row r="408" spans="1:22" x14ac:dyDescent="0.25">
      <c r="A408" s="57"/>
      <c r="B408" s="67"/>
      <c r="C408" s="34"/>
      <c r="D408" s="34"/>
      <c r="E408" s="34"/>
      <c r="F408" s="34"/>
      <c r="G408" s="34"/>
      <c r="H408" s="37"/>
      <c r="I408" s="12" t="s">
        <v>12</v>
      </c>
      <c r="J408" s="9">
        <f>K408+L408+O408+P408+Q408</f>
        <v>176795</v>
      </c>
      <c r="K408" s="12">
        <f t="shared" ref="K408:Q408" si="122">K87+K285</f>
        <v>152755</v>
      </c>
      <c r="L408" s="12">
        <f t="shared" si="122"/>
        <v>9342</v>
      </c>
      <c r="M408" s="12">
        <f t="shared" si="122"/>
        <v>0</v>
      </c>
      <c r="N408" s="12">
        <f t="shared" si="122"/>
        <v>0</v>
      </c>
      <c r="O408" s="12">
        <f t="shared" si="122"/>
        <v>0</v>
      </c>
      <c r="P408" s="12">
        <f t="shared" si="122"/>
        <v>6527</v>
      </c>
      <c r="Q408" s="12">
        <f t="shared" si="122"/>
        <v>8171</v>
      </c>
      <c r="R408" s="57"/>
      <c r="S408" s="44"/>
      <c r="T408" s="44"/>
      <c r="U408" s="1"/>
      <c r="V408" s="1"/>
    </row>
    <row r="409" spans="1:22" x14ac:dyDescent="0.25">
      <c r="A409" s="57"/>
      <c r="B409" s="67"/>
      <c r="C409" s="34"/>
      <c r="D409" s="34"/>
      <c r="E409" s="34"/>
      <c r="F409" s="34"/>
      <c r="G409" s="34"/>
      <c r="H409" s="37"/>
      <c r="I409" s="12" t="s">
        <v>11</v>
      </c>
      <c r="J409" s="9">
        <f>K409+L409+O409+P409+Q409</f>
        <v>820777.80999999994</v>
      </c>
      <c r="K409" s="9">
        <f t="shared" ref="K409:Q410" si="123">K88+K190+K286+K367+K405</f>
        <v>232019.6</v>
      </c>
      <c r="L409" s="9">
        <f t="shared" si="123"/>
        <v>132059</v>
      </c>
      <c r="M409" s="9">
        <f t="shared" si="123"/>
        <v>54185.65</v>
      </c>
      <c r="N409" s="9">
        <f t="shared" si="123"/>
        <v>6978.6049999999959</v>
      </c>
      <c r="O409" s="9">
        <f t="shared" si="123"/>
        <v>46676.21</v>
      </c>
      <c r="P409" s="9">
        <f t="shared" si="123"/>
        <v>218975.65</v>
      </c>
      <c r="Q409" s="9">
        <f t="shared" si="123"/>
        <v>191047.35</v>
      </c>
      <c r="R409" s="57"/>
      <c r="S409" s="44"/>
      <c r="T409" s="44"/>
      <c r="U409" s="1"/>
      <c r="V409" s="1"/>
    </row>
    <row r="410" spans="1:22" ht="9.75" customHeight="1" x14ac:dyDescent="0.25">
      <c r="A410" s="57"/>
      <c r="B410" s="67"/>
      <c r="C410" s="34"/>
      <c r="D410" s="34"/>
      <c r="E410" s="34"/>
      <c r="F410" s="34"/>
      <c r="G410" s="34"/>
      <c r="H410" s="37"/>
      <c r="I410" s="12" t="s">
        <v>196</v>
      </c>
      <c r="J410" s="9">
        <f>K410+L410+O410+P410+Q410</f>
        <v>177740.06063999998</v>
      </c>
      <c r="K410" s="9">
        <f t="shared" si="123"/>
        <v>30700</v>
      </c>
      <c r="L410" s="9">
        <f t="shared" si="123"/>
        <v>28649</v>
      </c>
      <c r="M410" s="9">
        <f t="shared" si="123"/>
        <v>53151</v>
      </c>
      <c r="N410" s="9">
        <f t="shared" si="123"/>
        <v>30942.453000000001</v>
      </c>
      <c r="O410" s="9">
        <f t="shared" si="123"/>
        <v>92520.060639999996</v>
      </c>
      <c r="P410" s="9">
        <f t="shared" si="123"/>
        <v>8700</v>
      </c>
      <c r="Q410" s="9">
        <f t="shared" si="123"/>
        <v>17171</v>
      </c>
      <c r="R410" s="57"/>
      <c r="S410" s="44"/>
      <c r="T410" s="44"/>
      <c r="U410" s="1"/>
      <c r="V410" s="1"/>
    </row>
    <row r="411" spans="1:22" x14ac:dyDescent="0.25">
      <c r="A411" s="58"/>
      <c r="B411" s="68"/>
      <c r="C411" s="35"/>
      <c r="D411" s="35"/>
      <c r="E411" s="35"/>
      <c r="F411" s="35"/>
      <c r="G411" s="35"/>
      <c r="H411" s="38"/>
      <c r="I411" s="12" t="s">
        <v>14</v>
      </c>
      <c r="J411" s="9">
        <f>K411+L411+O411+P411+Q411</f>
        <v>1447894</v>
      </c>
      <c r="K411" s="12">
        <f t="shared" ref="K411:Q411" si="124">K90+K288</f>
        <v>265017</v>
      </c>
      <c r="L411" s="12">
        <f t="shared" si="124"/>
        <v>120000</v>
      </c>
      <c r="M411" s="12">
        <f t="shared" si="124"/>
        <v>270000</v>
      </c>
      <c r="N411" s="12">
        <f t="shared" si="124"/>
        <v>0</v>
      </c>
      <c r="O411" s="12">
        <f t="shared" si="124"/>
        <v>270000</v>
      </c>
      <c r="P411" s="12">
        <f t="shared" si="124"/>
        <v>285685</v>
      </c>
      <c r="Q411" s="12">
        <f t="shared" si="124"/>
        <v>507192</v>
      </c>
      <c r="R411" s="58"/>
      <c r="S411" s="44"/>
      <c r="T411" s="44"/>
      <c r="U411" s="1"/>
      <c r="V411" s="1"/>
    </row>
    <row r="414" spans="1:22" ht="18.75" x14ac:dyDescent="0.3">
      <c r="B414" s="11"/>
    </row>
    <row r="432" spans="21:21" x14ac:dyDescent="0.25">
      <c r="U432" s="15"/>
    </row>
    <row r="433" spans="21:21" x14ac:dyDescent="0.25">
      <c r="U433" s="15"/>
    </row>
  </sheetData>
  <mergeCells count="1198">
    <mergeCell ref="P3:T3"/>
    <mergeCell ref="P2:T2"/>
    <mergeCell ref="P4:T4"/>
    <mergeCell ref="A102:A104"/>
    <mergeCell ref="R86:R90"/>
    <mergeCell ref="S86:S90"/>
    <mergeCell ref="T86:T90"/>
    <mergeCell ref="A86:A90"/>
    <mergeCell ref="B86:B90"/>
    <mergeCell ref="P1:T1"/>
    <mergeCell ref="B102:B104"/>
    <mergeCell ref="C102:C104"/>
    <mergeCell ref="D102:D104"/>
    <mergeCell ref="E102:E104"/>
    <mergeCell ref="T76:T80"/>
    <mergeCell ref="A81:A85"/>
    <mergeCell ref="B81:B85"/>
    <mergeCell ref="C81:C85"/>
    <mergeCell ref="D81:D85"/>
    <mergeCell ref="E81:E85"/>
    <mergeCell ref="T81:T85"/>
    <mergeCell ref="S99:S101"/>
    <mergeCell ref="T99:T101"/>
    <mergeCell ref="R102:R104"/>
    <mergeCell ref="S102:S104"/>
    <mergeCell ref="F86:F90"/>
    <mergeCell ref="G86:G90"/>
    <mergeCell ref="F96:F98"/>
    <mergeCell ref="G96:G98"/>
    <mergeCell ref="H96:H98"/>
    <mergeCell ref="C86:C90"/>
    <mergeCell ref="D86:D90"/>
    <mergeCell ref="S81:S85"/>
    <mergeCell ref="E96:E98"/>
    <mergeCell ref="G93:G95"/>
    <mergeCell ref="H93:H95"/>
    <mergeCell ref="R93:R95"/>
    <mergeCell ref="B401:B403"/>
    <mergeCell ref="B383:B385"/>
    <mergeCell ref="T214:T218"/>
    <mergeCell ref="B234:B238"/>
    <mergeCell ref="C234:C238"/>
    <mergeCell ref="D234:D238"/>
    <mergeCell ref="E234:E238"/>
    <mergeCell ref="F234:F238"/>
    <mergeCell ref="G234:G238"/>
    <mergeCell ref="T234:T238"/>
    <mergeCell ref="T174:T176"/>
    <mergeCell ref="F380:F382"/>
    <mergeCell ref="R363:R365"/>
    <mergeCell ref="S363:S365"/>
    <mergeCell ref="G366:G368"/>
    <mergeCell ref="H366:H368"/>
    <mergeCell ref="R366:R368"/>
    <mergeCell ref="G374:G376"/>
    <mergeCell ref="E360:E362"/>
    <mergeCell ref="F360:F362"/>
    <mergeCell ref="G360:G362"/>
    <mergeCell ref="T377:T379"/>
    <mergeCell ref="G380:G382"/>
    <mergeCell ref="H380:H382"/>
    <mergeCell ref="S159:S161"/>
    <mergeCell ref="T159:T161"/>
    <mergeCell ref="T162:T164"/>
    <mergeCell ref="S162:S164"/>
    <mergeCell ref="C147:C149"/>
    <mergeCell ref="D147:D149"/>
    <mergeCell ref="T156:T158"/>
    <mergeCell ref="A153:A155"/>
    <mergeCell ref="B153:B155"/>
    <mergeCell ref="C153:C155"/>
    <mergeCell ref="D153:D155"/>
    <mergeCell ref="E153:E155"/>
    <mergeCell ref="F153:F155"/>
    <mergeCell ref="G153:G155"/>
    <mergeCell ref="E156:E158"/>
    <mergeCell ref="H153:H155"/>
    <mergeCell ref="G102:G104"/>
    <mergeCell ref="H102:H104"/>
    <mergeCell ref="F102:F104"/>
    <mergeCell ref="A144:A146"/>
    <mergeCell ref="B144:B146"/>
    <mergeCell ref="C144:C146"/>
    <mergeCell ref="D144:D146"/>
    <mergeCell ref="E144:E146"/>
    <mergeCell ref="F144:F146"/>
    <mergeCell ref="G144:G146"/>
    <mergeCell ref="H144:H146"/>
    <mergeCell ref="R144:R146"/>
    <mergeCell ref="S144:S146"/>
    <mergeCell ref="H180:H182"/>
    <mergeCell ref="G180:G182"/>
    <mergeCell ref="A156:A158"/>
    <mergeCell ref="B156:B158"/>
    <mergeCell ref="C156:C158"/>
    <mergeCell ref="S156:S158"/>
    <mergeCell ref="T144:T146"/>
    <mergeCell ref="A162:A164"/>
    <mergeCell ref="B162:B164"/>
    <mergeCell ref="C162:C164"/>
    <mergeCell ref="D162:D164"/>
    <mergeCell ref="E162:E164"/>
    <mergeCell ref="F162:F164"/>
    <mergeCell ref="G162:G164"/>
    <mergeCell ref="H162:H164"/>
    <mergeCell ref="R159:R161"/>
    <mergeCell ref="R156:R158"/>
    <mergeCell ref="A159:A161"/>
    <mergeCell ref="B159:B161"/>
    <mergeCell ref="C159:C161"/>
    <mergeCell ref="D159:D161"/>
    <mergeCell ref="R162:R164"/>
    <mergeCell ref="A168:A170"/>
    <mergeCell ref="B168:B170"/>
    <mergeCell ref="C168:C170"/>
    <mergeCell ref="D168:D170"/>
    <mergeCell ref="E168:E170"/>
    <mergeCell ref="F168:F170"/>
    <mergeCell ref="G168:G170"/>
    <mergeCell ref="E174:E176"/>
    <mergeCell ref="F174:F176"/>
    <mergeCell ref="D180:D182"/>
    <mergeCell ref="B171:B173"/>
    <mergeCell ref="C171:C173"/>
    <mergeCell ref="D171:D173"/>
    <mergeCell ref="R174:R176"/>
    <mergeCell ref="S174:S176"/>
    <mergeCell ref="G174:G176"/>
    <mergeCell ref="H174:H176"/>
    <mergeCell ref="S180:S182"/>
    <mergeCell ref="S177:S179"/>
    <mergeCell ref="E171:E173"/>
    <mergeCell ref="S171:S173"/>
    <mergeCell ref="E180:E182"/>
    <mergeCell ref="A171:A173"/>
    <mergeCell ref="A174:A176"/>
    <mergeCell ref="B174:B176"/>
    <mergeCell ref="C174:C176"/>
    <mergeCell ref="D174:D176"/>
    <mergeCell ref="H177:H179"/>
    <mergeCell ref="R177:R179"/>
    <mergeCell ref="B177:B179"/>
    <mergeCell ref="F171:F173"/>
    <mergeCell ref="G171:G173"/>
    <mergeCell ref="H321:H323"/>
    <mergeCell ref="R330:R332"/>
    <mergeCell ref="T330:T332"/>
    <mergeCell ref="A324:A326"/>
    <mergeCell ref="B324:B326"/>
    <mergeCell ref="F351:F353"/>
    <mergeCell ref="B336:B338"/>
    <mergeCell ref="C336:C338"/>
    <mergeCell ref="D336:D338"/>
    <mergeCell ref="A327:A329"/>
    <mergeCell ref="B327:B329"/>
    <mergeCell ref="D327:D329"/>
    <mergeCell ref="H354:H356"/>
    <mergeCell ref="F345:F347"/>
    <mergeCell ref="G351:G353"/>
    <mergeCell ref="H351:H353"/>
    <mergeCell ref="S345:S347"/>
    <mergeCell ref="A351:A353"/>
    <mergeCell ref="S333:S335"/>
    <mergeCell ref="C324:C326"/>
    <mergeCell ref="D324:D326"/>
    <mergeCell ref="E324:E326"/>
    <mergeCell ref="E357:E359"/>
    <mergeCell ref="F357:F359"/>
    <mergeCell ref="G357:G359"/>
    <mergeCell ref="G354:G356"/>
    <mergeCell ref="E354:E356"/>
    <mergeCell ref="F354:F356"/>
    <mergeCell ref="F327:F329"/>
    <mergeCell ref="C354:C356"/>
    <mergeCell ref="D354:D356"/>
    <mergeCell ref="H348:H350"/>
    <mergeCell ref="S330:S332"/>
    <mergeCell ref="H345:H347"/>
    <mergeCell ref="R345:R347"/>
    <mergeCell ref="S336:S338"/>
    <mergeCell ref="R339:R341"/>
    <mergeCell ref="A180:A182"/>
    <mergeCell ref="B180:B182"/>
    <mergeCell ref="C180:C182"/>
    <mergeCell ref="G342:G344"/>
    <mergeCell ref="H342:H344"/>
    <mergeCell ref="A354:A356"/>
    <mergeCell ref="B354:B356"/>
    <mergeCell ref="F180:F182"/>
    <mergeCell ref="B294:B296"/>
    <mergeCell ref="C294:C296"/>
    <mergeCell ref="D294:D296"/>
    <mergeCell ref="A333:A335"/>
    <mergeCell ref="B333:B335"/>
    <mergeCell ref="C333:C335"/>
    <mergeCell ref="E294:E296"/>
    <mergeCell ref="H327:H329"/>
    <mergeCell ref="H291:H293"/>
    <mergeCell ref="D306:D308"/>
    <mergeCell ref="A290:T290"/>
    <mergeCell ref="A291:A293"/>
    <mergeCell ref="B291:B293"/>
    <mergeCell ref="S321:S323"/>
    <mergeCell ref="R324:R326"/>
    <mergeCell ref="E336:E338"/>
    <mergeCell ref="F336:F338"/>
    <mergeCell ref="G336:G338"/>
    <mergeCell ref="H336:H338"/>
    <mergeCell ref="R336:R338"/>
    <mergeCell ref="F324:F326"/>
    <mergeCell ref="G324:G326"/>
    <mergeCell ref="H324:H326"/>
    <mergeCell ref="E327:E329"/>
    <mergeCell ref="T342:T344"/>
    <mergeCell ref="A348:A350"/>
    <mergeCell ref="B348:B350"/>
    <mergeCell ref="C348:C350"/>
    <mergeCell ref="D348:D350"/>
    <mergeCell ref="E348:E350"/>
    <mergeCell ref="F348:F350"/>
    <mergeCell ref="G348:G350"/>
    <mergeCell ref="E342:E344"/>
    <mergeCell ref="F342:F344"/>
    <mergeCell ref="R342:R344"/>
    <mergeCell ref="S342:S344"/>
    <mergeCell ref="B351:B353"/>
    <mergeCell ref="S351:S353"/>
    <mergeCell ref="A377:A379"/>
    <mergeCell ref="B377:B379"/>
    <mergeCell ref="C377:C379"/>
    <mergeCell ref="A357:A359"/>
    <mergeCell ref="B357:B359"/>
    <mergeCell ref="C357:C359"/>
    <mergeCell ref="D357:D359"/>
    <mergeCell ref="A360:A362"/>
    <mergeCell ref="B360:B362"/>
    <mergeCell ref="C360:C362"/>
    <mergeCell ref="D360:D362"/>
    <mergeCell ref="S294:S296"/>
    <mergeCell ref="E333:E335"/>
    <mergeCell ref="F333:F335"/>
    <mergeCell ref="T333:T335"/>
    <mergeCell ref="E279:E283"/>
    <mergeCell ref="F279:F283"/>
    <mergeCell ref="S324:S326"/>
    <mergeCell ref="S274:S278"/>
    <mergeCell ref="H229:H233"/>
    <mergeCell ref="R229:R233"/>
    <mergeCell ref="S229:S233"/>
    <mergeCell ref="S264:S268"/>
    <mergeCell ref="R254:R258"/>
    <mergeCell ref="S249:S253"/>
    <mergeCell ref="R274:R278"/>
    <mergeCell ref="H249:H253"/>
    <mergeCell ref="S315:S317"/>
    <mergeCell ref="T315:T317"/>
    <mergeCell ref="R264:R268"/>
    <mergeCell ref="G333:G335"/>
    <mergeCell ref="H333:H335"/>
    <mergeCell ref="R333:R335"/>
    <mergeCell ref="E315:E317"/>
    <mergeCell ref="F315:F317"/>
    <mergeCell ref="G315:G317"/>
    <mergeCell ref="H315:H317"/>
    <mergeCell ref="E284:E288"/>
    <mergeCell ref="F284:F288"/>
    <mergeCell ref="G284:G288"/>
    <mergeCell ref="T294:T296"/>
    <mergeCell ref="G274:G278"/>
    <mergeCell ref="H274:H278"/>
    <mergeCell ref="C291:C293"/>
    <mergeCell ref="D291:D293"/>
    <mergeCell ref="E291:E293"/>
    <mergeCell ref="F291:F293"/>
    <mergeCell ref="G291:G293"/>
    <mergeCell ref="F294:F296"/>
    <mergeCell ref="T274:T278"/>
    <mergeCell ref="H279:H283"/>
    <mergeCell ref="R279:R283"/>
    <mergeCell ref="T306:T308"/>
    <mergeCell ref="R300:R302"/>
    <mergeCell ref="A306:A308"/>
    <mergeCell ref="B306:B308"/>
    <mergeCell ref="A279:A283"/>
    <mergeCell ref="B279:B283"/>
    <mergeCell ref="A274:A278"/>
    <mergeCell ref="B274:B278"/>
    <mergeCell ref="C274:C278"/>
    <mergeCell ref="A284:A288"/>
    <mergeCell ref="B284:B288"/>
    <mergeCell ref="C284:C288"/>
    <mergeCell ref="D284:D288"/>
    <mergeCell ref="S306:S308"/>
    <mergeCell ref="A294:A296"/>
    <mergeCell ref="B297:B299"/>
    <mergeCell ref="C297:C299"/>
    <mergeCell ref="D297:D299"/>
    <mergeCell ref="E297:E299"/>
    <mergeCell ref="D274:D278"/>
    <mergeCell ref="E274:E278"/>
    <mergeCell ref="F274:F278"/>
    <mergeCell ref="R306:R308"/>
    <mergeCell ref="F309:F311"/>
    <mergeCell ref="G309:G311"/>
    <mergeCell ref="H309:H311"/>
    <mergeCell ref="R309:R311"/>
    <mergeCell ref="A309:A311"/>
    <mergeCell ref="B309:B311"/>
    <mergeCell ref="C309:C311"/>
    <mergeCell ref="D309:D311"/>
    <mergeCell ref="E309:E311"/>
    <mergeCell ref="S279:S283"/>
    <mergeCell ref="T279:T283"/>
    <mergeCell ref="S297:S299"/>
    <mergeCell ref="T297:T299"/>
    <mergeCell ref="S284:S288"/>
    <mergeCell ref="T284:T288"/>
    <mergeCell ref="S291:S293"/>
    <mergeCell ref="T291:T293"/>
    <mergeCell ref="S309:S311"/>
    <mergeCell ref="T309:T311"/>
    <mergeCell ref="S303:S305"/>
    <mergeCell ref="C279:C283"/>
    <mergeCell ref="D279:D283"/>
    <mergeCell ref="R284:R288"/>
    <mergeCell ref="R294:R296"/>
    <mergeCell ref="R291:R293"/>
    <mergeCell ref="G279:G283"/>
    <mergeCell ref="G294:G296"/>
    <mergeCell ref="H284:H288"/>
    <mergeCell ref="H294:H296"/>
    <mergeCell ref="H300:H302"/>
    <mergeCell ref="R303:R305"/>
    <mergeCell ref="A297:A299"/>
    <mergeCell ref="T264:T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R269:R273"/>
    <mergeCell ref="S269:S273"/>
    <mergeCell ref="T269:T273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R249:R253"/>
    <mergeCell ref="T229:T233"/>
    <mergeCell ref="H234:H238"/>
    <mergeCell ref="R234:R238"/>
    <mergeCell ref="S234:S238"/>
    <mergeCell ref="S239:S243"/>
    <mergeCell ref="T239:T243"/>
    <mergeCell ref="A249:A253"/>
    <mergeCell ref="B249:B253"/>
    <mergeCell ref="C249:C253"/>
    <mergeCell ref="F249:F253"/>
    <mergeCell ref="D249:D253"/>
    <mergeCell ref="E249:E253"/>
    <mergeCell ref="B244:B248"/>
    <mergeCell ref="C244:C248"/>
    <mergeCell ref="D244:D248"/>
    <mergeCell ref="H224:H228"/>
    <mergeCell ref="R224:R228"/>
    <mergeCell ref="R239:R243"/>
    <mergeCell ref="A224:A228"/>
    <mergeCell ref="B224:B228"/>
    <mergeCell ref="C224:C228"/>
    <mergeCell ref="G239:G243"/>
    <mergeCell ref="H239:H243"/>
    <mergeCell ref="G229:G233"/>
    <mergeCell ref="A239:A243"/>
    <mergeCell ref="B239:B243"/>
    <mergeCell ref="C239:C243"/>
    <mergeCell ref="D239:D243"/>
    <mergeCell ref="E239:E243"/>
    <mergeCell ref="F239:F243"/>
    <mergeCell ref="D224:D228"/>
    <mergeCell ref="S224:S228"/>
    <mergeCell ref="R259:R263"/>
    <mergeCell ref="S259:S263"/>
    <mergeCell ref="T259:T263"/>
    <mergeCell ref="A254:A258"/>
    <mergeCell ref="B254:B258"/>
    <mergeCell ref="C254:C258"/>
    <mergeCell ref="D254:D258"/>
    <mergeCell ref="E254:E258"/>
    <mergeCell ref="F254:F258"/>
    <mergeCell ref="G254:G258"/>
    <mergeCell ref="H254:H258"/>
    <mergeCell ref="S244:S248"/>
    <mergeCell ref="T244:T248"/>
    <mergeCell ref="S254:S258"/>
    <mergeCell ref="T254:T258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E244:E248"/>
    <mergeCell ref="F244:F248"/>
    <mergeCell ref="G244:G248"/>
    <mergeCell ref="H244:H248"/>
    <mergeCell ref="R244:R248"/>
    <mergeCell ref="A244:A248"/>
    <mergeCell ref="T249:T253"/>
    <mergeCell ref="G249:G253"/>
    <mergeCell ref="G209:G213"/>
    <mergeCell ref="A209:A213"/>
    <mergeCell ref="B209:B213"/>
    <mergeCell ref="C209:C213"/>
    <mergeCell ref="D209:D213"/>
    <mergeCell ref="E209:E213"/>
    <mergeCell ref="F224:F228"/>
    <mergeCell ref="G224:G228"/>
    <mergeCell ref="A234:A238"/>
    <mergeCell ref="E219:E223"/>
    <mergeCell ref="F219:F223"/>
    <mergeCell ref="A219:A223"/>
    <mergeCell ref="B219:B223"/>
    <mergeCell ref="A229:A233"/>
    <mergeCell ref="B229:B233"/>
    <mergeCell ref="C229:C233"/>
    <mergeCell ref="D229:D233"/>
    <mergeCell ref="E229:E233"/>
    <mergeCell ref="F229:F233"/>
    <mergeCell ref="G219:G223"/>
    <mergeCell ref="C219:C223"/>
    <mergeCell ref="D219:D223"/>
    <mergeCell ref="E224:E228"/>
    <mergeCell ref="S186:S188"/>
    <mergeCell ref="T186:T188"/>
    <mergeCell ref="A194:A198"/>
    <mergeCell ref="B194:B198"/>
    <mergeCell ref="C194:C198"/>
    <mergeCell ref="D194:D198"/>
    <mergeCell ref="E194:E198"/>
    <mergeCell ref="S194:S198"/>
    <mergeCell ref="T194:T198"/>
    <mergeCell ref="T224:T228"/>
    <mergeCell ref="T199:T203"/>
    <mergeCell ref="A199:A203"/>
    <mergeCell ref="B199:B203"/>
    <mergeCell ref="C199:C203"/>
    <mergeCell ref="D199:D203"/>
    <mergeCell ref="E199:E203"/>
    <mergeCell ref="G199:G203"/>
    <mergeCell ref="H199:H203"/>
    <mergeCell ref="R199:R203"/>
    <mergeCell ref="S204:S208"/>
    <mergeCell ref="T204:T208"/>
    <mergeCell ref="S209:S213"/>
    <mergeCell ref="T209:T213"/>
    <mergeCell ref="H214:H218"/>
    <mergeCell ref="S214:S218"/>
    <mergeCell ref="F199:F203"/>
    <mergeCell ref="H219:H223"/>
    <mergeCell ref="R219:R223"/>
    <mergeCell ref="S219:S223"/>
    <mergeCell ref="H209:H213"/>
    <mergeCell ref="R209:R213"/>
    <mergeCell ref="F209:F213"/>
    <mergeCell ref="S183:S185"/>
    <mergeCell ref="T183:T185"/>
    <mergeCell ref="A186:A188"/>
    <mergeCell ref="B186:B188"/>
    <mergeCell ref="C186:C188"/>
    <mergeCell ref="D186:D188"/>
    <mergeCell ref="E186:E188"/>
    <mergeCell ref="F186:F188"/>
    <mergeCell ref="G186:G188"/>
    <mergeCell ref="R186:R188"/>
    <mergeCell ref="S199:S203"/>
    <mergeCell ref="T219:T223"/>
    <mergeCell ref="A204:A208"/>
    <mergeCell ref="B204:B208"/>
    <mergeCell ref="C204:C208"/>
    <mergeCell ref="D204:D208"/>
    <mergeCell ref="E204:E208"/>
    <mergeCell ref="F204:F208"/>
    <mergeCell ref="G204:G208"/>
    <mergeCell ref="H204:H208"/>
    <mergeCell ref="R204:R208"/>
    <mergeCell ref="B214:B218"/>
    <mergeCell ref="A214:A218"/>
    <mergeCell ref="C214:C218"/>
    <mergeCell ref="R214:R218"/>
    <mergeCell ref="D214:D218"/>
    <mergeCell ref="E214:E218"/>
    <mergeCell ref="F214:F218"/>
    <mergeCell ref="G214:G218"/>
    <mergeCell ref="S189:S191"/>
    <mergeCell ref="T189:T191"/>
    <mergeCell ref="R189:R191"/>
    <mergeCell ref="H194:H198"/>
    <mergeCell ref="R194:R198"/>
    <mergeCell ref="F194:F198"/>
    <mergeCell ref="A189:A191"/>
    <mergeCell ref="H171:H173"/>
    <mergeCell ref="R171:R173"/>
    <mergeCell ref="R165:R167"/>
    <mergeCell ref="H168:H170"/>
    <mergeCell ref="B189:B191"/>
    <mergeCell ref="C189:C191"/>
    <mergeCell ref="D189:D191"/>
    <mergeCell ref="E189:E191"/>
    <mergeCell ref="F189:F191"/>
    <mergeCell ref="A165:A167"/>
    <mergeCell ref="B165:B167"/>
    <mergeCell ref="C165:C167"/>
    <mergeCell ref="D165:D167"/>
    <mergeCell ref="A177:A179"/>
    <mergeCell ref="C177:C179"/>
    <mergeCell ref="H186:H188"/>
    <mergeCell ref="G189:G191"/>
    <mergeCell ref="H189:H191"/>
    <mergeCell ref="A193:T193"/>
    <mergeCell ref="E183:E185"/>
    <mergeCell ref="F183:F185"/>
    <mergeCell ref="G183:G185"/>
    <mergeCell ref="H183:H185"/>
    <mergeCell ref="A183:A185"/>
    <mergeCell ref="B183:B185"/>
    <mergeCell ref="C183:C185"/>
    <mergeCell ref="D183:D185"/>
    <mergeCell ref="R183:R185"/>
    <mergeCell ref="T171:T173"/>
    <mergeCell ref="S165:S167"/>
    <mergeCell ref="T165:T167"/>
    <mergeCell ref="S168:S170"/>
    <mergeCell ref="T168:T170"/>
    <mergeCell ref="E165:E167"/>
    <mergeCell ref="F165:F167"/>
    <mergeCell ref="G165:G167"/>
    <mergeCell ref="H165:H167"/>
    <mergeCell ref="T177:T179"/>
    <mergeCell ref="D177:D179"/>
    <mergeCell ref="E177:E179"/>
    <mergeCell ref="F177:F179"/>
    <mergeCell ref="G177:G179"/>
    <mergeCell ref="R180:R182"/>
    <mergeCell ref="T180:T182"/>
    <mergeCell ref="E147:E149"/>
    <mergeCell ref="F147:F149"/>
    <mergeCell ref="R147:R149"/>
    <mergeCell ref="S147:S149"/>
    <mergeCell ref="S153:S155"/>
    <mergeCell ref="T153:T155"/>
    <mergeCell ref="E159:E161"/>
    <mergeCell ref="F159:F161"/>
    <mergeCell ref="G159:G161"/>
    <mergeCell ref="H159:H161"/>
    <mergeCell ref="R168:R170"/>
    <mergeCell ref="T147:T149"/>
    <mergeCell ref="F156:F158"/>
    <mergeCell ref="G156:G158"/>
    <mergeCell ref="H156:H158"/>
    <mergeCell ref="D156:D158"/>
    <mergeCell ref="R153:R155"/>
    <mergeCell ref="T138:T140"/>
    <mergeCell ref="A135:A137"/>
    <mergeCell ref="B135:B137"/>
    <mergeCell ref="C135:C137"/>
    <mergeCell ref="D135:D137"/>
    <mergeCell ref="E135:E137"/>
    <mergeCell ref="F141:F143"/>
    <mergeCell ref="G141:G143"/>
    <mergeCell ref="S141:S143"/>
    <mergeCell ref="T141:T143"/>
    <mergeCell ref="A150:A152"/>
    <mergeCell ref="B150:B152"/>
    <mergeCell ref="C150:C152"/>
    <mergeCell ref="D150:D152"/>
    <mergeCell ref="E150:E152"/>
    <mergeCell ref="F150:F152"/>
    <mergeCell ref="G147:G149"/>
    <mergeCell ref="H147:H149"/>
    <mergeCell ref="R150:R152"/>
    <mergeCell ref="S150:S152"/>
    <mergeCell ref="T150:T152"/>
    <mergeCell ref="A141:A143"/>
    <mergeCell ref="B141:B143"/>
    <mergeCell ref="C141:C143"/>
    <mergeCell ref="D141:D143"/>
    <mergeCell ref="E141:E143"/>
    <mergeCell ref="A147:A149"/>
    <mergeCell ref="B147:B149"/>
    <mergeCell ref="H141:H143"/>
    <mergeCell ref="R141:R143"/>
    <mergeCell ref="G150:G152"/>
    <mergeCell ref="T129:T131"/>
    <mergeCell ref="A132:A134"/>
    <mergeCell ref="B132:B134"/>
    <mergeCell ref="C132:C134"/>
    <mergeCell ref="D132:D134"/>
    <mergeCell ref="E132:E134"/>
    <mergeCell ref="S135:S137"/>
    <mergeCell ref="T135:T137"/>
    <mergeCell ref="H135:H137"/>
    <mergeCell ref="R135:R137"/>
    <mergeCell ref="R132:R134"/>
    <mergeCell ref="S132:S134"/>
    <mergeCell ref="T132:T134"/>
    <mergeCell ref="A138:A140"/>
    <mergeCell ref="B138:B140"/>
    <mergeCell ref="C138:C140"/>
    <mergeCell ref="D138:D140"/>
    <mergeCell ref="H129:H131"/>
    <mergeCell ref="R129:R131"/>
    <mergeCell ref="A129:A131"/>
    <mergeCell ref="B129:B131"/>
    <mergeCell ref="C129:C131"/>
    <mergeCell ref="D129:D131"/>
    <mergeCell ref="F135:F137"/>
    <mergeCell ref="G135:G137"/>
    <mergeCell ref="E138:E140"/>
    <mergeCell ref="F138:F140"/>
    <mergeCell ref="G138:G140"/>
    <mergeCell ref="H138:H140"/>
    <mergeCell ref="R138:R140"/>
    <mergeCell ref="S138:S140"/>
    <mergeCell ref="S129:S131"/>
    <mergeCell ref="D123:D125"/>
    <mergeCell ref="E123:E125"/>
    <mergeCell ref="A120:A122"/>
    <mergeCell ref="B120:B122"/>
    <mergeCell ref="C120:C122"/>
    <mergeCell ref="D120:D122"/>
    <mergeCell ref="H123:H125"/>
    <mergeCell ref="R123:R125"/>
    <mergeCell ref="F123:F125"/>
    <mergeCell ref="G123:G125"/>
    <mergeCell ref="R120:R122"/>
    <mergeCell ref="F132:F134"/>
    <mergeCell ref="G132:G134"/>
    <mergeCell ref="H132:H134"/>
    <mergeCell ref="E120:E122"/>
    <mergeCell ref="F120:F122"/>
    <mergeCell ref="G120:G122"/>
    <mergeCell ref="H120:H122"/>
    <mergeCell ref="E129:E131"/>
    <mergeCell ref="F129:F131"/>
    <mergeCell ref="G129:G131"/>
    <mergeCell ref="T117:T119"/>
    <mergeCell ref="S114:S116"/>
    <mergeCell ref="T114:T116"/>
    <mergeCell ref="G117:G119"/>
    <mergeCell ref="R114:R116"/>
    <mergeCell ref="S108:S110"/>
    <mergeCell ref="T108:T110"/>
    <mergeCell ref="A111:A113"/>
    <mergeCell ref="E114:E116"/>
    <mergeCell ref="F114:F116"/>
    <mergeCell ref="G114:G116"/>
    <mergeCell ref="H114:H116"/>
    <mergeCell ref="A114:A116"/>
    <mergeCell ref="B114:B116"/>
    <mergeCell ref="S126:S128"/>
    <mergeCell ref="T126:T128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S123:S125"/>
    <mergeCell ref="T123:T125"/>
    <mergeCell ref="R126:R128"/>
    <mergeCell ref="S120:S122"/>
    <mergeCell ref="T120:T122"/>
    <mergeCell ref="A123:A125"/>
    <mergeCell ref="B123:B125"/>
    <mergeCell ref="C123:C125"/>
    <mergeCell ref="R105:R107"/>
    <mergeCell ref="A117:A119"/>
    <mergeCell ref="B117:B119"/>
    <mergeCell ref="C117:C119"/>
    <mergeCell ref="D117:D119"/>
    <mergeCell ref="E117:E119"/>
    <mergeCell ref="F117:F119"/>
    <mergeCell ref="C114:C116"/>
    <mergeCell ref="D114:D116"/>
    <mergeCell ref="H117:H119"/>
    <mergeCell ref="R117:R119"/>
    <mergeCell ref="S117:S119"/>
    <mergeCell ref="F111:F113"/>
    <mergeCell ref="G111:G113"/>
    <mergeCell ref="H111:H113"/>
    <mergeCell ref="R111:R113"/>
    <mergeCell ref="B111:B113"/>
    <mergeCell ref="C111:C113"/>
    <mergeCell ref="D111:D113"/>
    <mergeCell ref="E111:E113"/>
    <mergeCell ref="S111:S113"/>
    <mergeCell ref="T111:T113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R108:R110"/>
    <mergeCell ref="S105:S107"/>
    <mergeCell ref="E76:E80"/>
    <mergeCell ref="F76:F80"/>
    <mergeCell ref="G76:G80"/>
    <mergeCell ref="H76:H80"/>
    <mergeCell ref="B76:B80"/>
    <mergeCell ref="R76:R80"/>
    <mergeCell ref="S76:S80"/>
    <mergeCell ref="H86:H90"/>
    <mergeCell ref="A92:T92"/>
    <mergeCell ref="S93:S95"/>
    <mergeCell ref="T93:T95"/>
    <mergeCell ref="R96:R98"/>
    <mergeCell ref="S96:S98"/>
    <mergeCell ref="T96:T98"/>
    <mergeCell ref="E99:E101"/>
    <mergeCell ref="F99:F101"/>
    <mergeCell ref="G99:G101"/>
    <mergeCell ref="H99:H101"/>
    <mergeCell ref="A96:A98"/>
    <mergeCell ref="B96:B98"/>
    <mergeCell ref="C96:C98"/>
    <mergeCell ref="C16:C20"/>
    <mergeCell ref="D16:D20"/>
    <mergeCell ref="D96:D98"/>
    <mergeCell ref="R99:R101"/>
    <mergeCell ref="T102:T104"/>
    <mergeCell ref="A99:A101"/>
    <mergeCell ref="B99:B101"/>
    <mergeCell ref="C99:C101"/>
    <mergeCell ref="D99:D101"/>
    <mergeCell ref="A105:A107"/>
    <mergeCell ref="B105:B107"/>
    <mergeCell ref="C105:C107"/>
    <mergeCell ref="F71:F75"/>
    <mergeCell ref="G71:G75"/>
    <mergeCell ref="H71:H75"/>
    <mergeCell ref="A71:A75"/>
    <mergeCell ref="B71:B75"/>
    <mergeCell ref="C71:C75"/>
    <mergeCell ref="D71:D75"/>
    <mergeCell ref="A76:A80"/>
    <mergeCell ref="C76:C80"/>
    <mergeCell ref="D76:D80"/>
    <mergeCell ref="R71:R75"/>
    <mergeCell ref="S71:S75"/>
    <mergeCell ref="F93:F95"/>
    <mergeCell ref="F81:F85"/>
    <mergeCell ref="G81:G85"/>
    <mergeCell ref="H81:H85"/>
    <mergeCell ref="R81:R85"/>
    <mergeCell ref="D105:D107"/>
    <mergeCell ref="E105:E107"/>
    <mergeCell ref="F105:F107"/>
    <mergeCell ref="S51:S55"/>
    <mergeCell ref="R51:R55"/>
    <mergeCell ref="T7:T8"/>
    <mergeCell ref="A7:A8"/>
    <mergeCell ref="B7:B8"/>
    <mergeCell ref="C7:C8"/>
    <mergeCell ref="D7:D8"/>
    <mergeCell ref="E7:G7"/>
    <mergeCell ref="H7:H8"/>
    <mergeCell ref="I7:I8"/>
    <mergeCell ref="J7:Q7"/>
    <mergeCell ref="R7:R8"/>
    <mergeCell ref="S7:S8"/>
    <mergeCell ref="S56:S60"/>
    <mergeCell ref="T56:T60"/>
    <mergeCell ref="A61:A65"/>
    <mergeCell ref="B61:B65"/>
    <mergeCell ref="C61:C65"/>
    <mergeCell ref="D61:D65"/>
    <mergeCell ref="E61:E65"/>
    <mergeCell ref="F61:F65"/>
    <mergeCell ref="H61:H65"/>
    <mergeCell ref="T16:T20"/>
    <mergeCell ref="S16:S20"/>
    <mergeCell ref="S21:S25"/>
    <mergeCell ref="T21:T25"/>
    <mergeCell ref="E21:E25"/>
    <mergeCell ref="A10:T10"/>
    <mergeCell ref="B16:B20"/>
    <mergeCell ref="H16:H20"/>
    <mergeCell ref="R16:R20"/>
    <mergeCell ref="A16:A20"/>
    <mergeCell ref="E16:E20"/>
    <mergeCell ref="F16:F20"/>
    <mergeCell ref="G16:G20"/>
    <mergeCell ref="S61:S65"/>
    <mergeCell ref="T61:T65"/>
    <mergeCell ref="A56:A60"/>
    <mergeCell ref="B56:B60"/>
    <mergeCell ref="C56:C60"/>
    <mergeCell ref="D56:D60"/>
    <mergeCell ref="E56:E60"/>
    <mergeCell ref="F56:F60"/>
    <mergeCell ref="G56:G60"/>
    <mergeCell ref="G61:G65"/>
    <mergeCell ref="F21:F25"/>
    <mergeCell ref="G21:G25"/>
    <mergeCell ref="H21:H25"/>
    <mergeCell ref="F26:F30"/>
    <mergeCell ref="G26:G30"/>
    <mergeCell ref="H26:H30"/>
    <mergeCell ref="E26:E30"/>
    <mergeCell ref="S36:S40"/>
    <mergeCell ref="T36:T40"/>
    <mergeCell ref="F31:F35"/>
    <mergeCell ref="G31:G35"/>
    <mergeCell ref="H31:H35"/>
    <mergeCell ref="R31:R35"/>
    <mergeCell ref="S31:S35"/>
    <mergeCell ref="F36:F40"/>
    <mergeCell ref="G36:G40"/>
    <mergeCell ref="H36:H40"/>
    <mergeCell ref="R21:R25"/>
    <mergeCell ref="T26:T30"/>
    <mergeCell ref="R26:R30"/>
    <mergeCell ref="S26:S30"/>
    <mergeCell ref="A31:A35"/>
    <mergeCell ref="B31:B35"/>
    <mergeCell ref="C31:C35"/>
    <mergeCell ref="D31:D35"/>
    <mergeCell ref="A21:A25"/>
    <mergeCell ref="B21:B25"/>
    <mergeCell ref="C21:C25"/>
    <mergeCell ref="D21:D25"/>
    <mergeCell ref="E31:E35"/>
    <mergeCell ref="T31:T35"/>
    <mergeCell ref="A36:A40"/>
    <mergeCell ref="B36:B40"/>
    <mergeCell ref="C36:C40"/>
    <mergeCell ref="A26:A30"/>
    <mergeCell ref="B26:B30"/>
    <mergeCell ref="C26:C30"/>
    <mergeCell ref="D26:D30"/>
    <mergeCell ref="R36:R40"/>
    <mergeCell ref="D36:D40"/>
    <mergeCell ref="E36:E40"/>
    <mergeCell ref="A41:A45"/>
    <mergeCell ref="B41:B45"/>
    <mergeCell ref="C41:C45"/>
    <mergeCell ref="D41:D45"/>
    <mergeCell ref="C46:C50"/>
    <mergeCell ref="D46:D50"/>
    <mergeCell ref="G46:G50"/>
    <mergeCell ref="H46:H50"/>
    <mergeCell ref="R46:R50"/>
    <mergeCell ref="E41:E45"/>
    <mergeCell ref="T46:T50"/>
    <mergeCell ref="A51:A55"/>
    <mergeCell ref="B51:B55"/>
    <mergeCell ref="C51:C55"/>
    <mergeCell ref="H297:H299"/>
    <mergeCell ref="R297:R299"/>
    <mergeCell ref="E46:E50"/>
    <mergeCell ref="S66:S70"/>
    <mergeCell ref="T66:T70"/>
    <mergeCell ref="E66:E70"/>
    <mergeCell ref="F66:F70"/>
    <mergeCell ref="G66:G70"/>
    <mergeCell ref="H66:H70"/>
    <mergeCell ref="R66:R70"/>
    <mergeCell ref="A66:A70"/>
    <mergeCell ref="B66:B70"/>
    <mergeCell ref="C66:C70"/>
    <mergeCell ref="D66:D70"/>
    <mergeCell ref="R56:R60"/>
    <mergeCell ref="H56:H60"/>
    <mergeCell ref="R61:R65"/>
    <mergeCell ref="F46:F50"/>
    <mergeCell ref="B303:B305"/>
    <mergeCell ref="C303:C305"/>
    <mergeCell ref="D303:D305"/>
    <mergeCell ref="F297:F299"/>
    <mergeCell ref="G297:G299"/>
    <mergeCell ref="F300:F302"/>
    <mergeCell ref="G300:G302"/>
    <mergeCell ref="E303:E305"/>
    <mergeCell ref="F303:F305"/>
    <mergeCell ref="G303:G305"/>
    <mergeCell ref="H303:H305"/>
    <mergeCell ref="D51:D55"/>
    <mergeCell ref="E51:E55"/>
    <mergeCell ref="A93:A95"/>
    <mergeCell ref="B93:B95"/>
    <mergeCell ref="C93:C95"/>
    <mergeCell ref="D93:D95"/>
    <mergeCell ref="E93:E95"/>
    <mergeCell ref="E86:E90"/>
    <mergeCell ref="E71:E75"/>
    <mergeCell ref="A300:A302"/>
    <mergeCell ref="B300:B302"/>
    <mergeCell ref="C300:C302"/>
    <mergeCell ref="D300:D302"/>
    <mergeCell ref="E300:E302"/>
    <mergeCell ref="F51:F55"/>
    <mergeCell ref="G51:G55"/>
    <mergeCell ref="H51:H55"/>
    <mergeCell ref="G105:G107"/>
    <mergeCell ref="H105:H107"/>
    <mergeCell ref="H150:H152"/>
    <mergeCell ref="G194:G198"/>
    <mergeCell ref="A321:A323"/>
    <mergeCell ref="B321:B323"/>
    <mergeCell ref="C321:C323"/>
    <mergeCell ref="D321:D323"/>
    <mergeCell ref="R312:R314"/>
    <mergeCell ref="R321:R323"/>
    <mergeCell ref="F312:F314"/>
    <mergeCell ref="G312:G314"/>
    <mergeCell ref="H312:H314"/>
    <mergeCell ref="G327:G329"/>
    <mergeCell ref="A342:A344"/>
    <mergeCell ref="B342:B344"/>
    <mergeCell ref="C342:C344"/>
    <mergeCell ref="D342:D344"/>
    <mergeCell ref="E321:E323"/>
    <mergeCell ref="F321:F323"/>
    <mergeCell ref="G321:G323"/>
    <mergeCell ref="E330:E332"/>
    <mergeCell ref="F330:F332"/>
    <mergeCell ref="C327:C329"/>
    <mergeCell ref="A330:A332"/>
    <mergeCell ref="B330:B332"/>
    <mergeCell ref="C330:C332"/>
    <mergeCell ref="D330:D332"/>
    <mergeCell ref="D333:D335"/>
    <mergeCell ref="A336:A338"/>
    <mergeCell ref="A315:A317"/>
    <mergeCell ref="B315:B317"/>
    <mergeCell ref="C315:C317"/>
    <mergeCell ref="D315:D317"/>
    <mergeCell ref="R315:R317"/>
    <mergeCell ref="A339:A341"/>
    <mergeCell ref="A401:A403"/>
    <mergeCell ref="C401:C403"/>
    <mergeCell ref="D401:D403"/>
    <mergeCell ref="E401:E403"/>
    <mergeCell ref="R389:R391"/>
    <mergeCell ref="S389:S391"/>
    <mergeCell ref="T389:T391"/>
    <mergeCell ref="S392:S394"/>
    <mergeCell ref="T392:T394"/>
    <mergeCell ref="S395:S397"/>
    <mergeCell ref="T395:T397"/>
    <mergeCell ref="A392:A394"/>
    <mergeCell ref="R377:R379"/>
    <mergeCell ref="S377:S379"/>
    <mergeCell ref="T345:T347"/>
    <mergeCell ref="R380:R382"/>
    <mergeCell ref="S380:S382"/>
    <mergeCell ref="H360:H362"/>
    <mergeCell ref="R360:R362"/>
    <mergeCell ref="H357:H359"/>
    <mergeCell ref="T380:T382"/>
    <mergeCell ref="C380:C382"/>
    <mergeCell ref="D380:D382"/>
    <mergeCell ref="E380:E382"/>
    <mergeCell ref="A371:A373"/>
    <mergeCell ref="B371:B373"/>
    <mergeCell ref="R371:R373"/>
    <mergeCell ref="T351:T353"/>
    <mergeCell ref="A345:A347"/>
    <mergeCell ref="B345:B347"/>
    <mergeCell ref="C345:C347"/>
    <mergeCell ref="D345:D347"/>
    <mergeCell ref="D363:D365"/>
    <mergeCell ref="E363:E365"/>
    <mergeCell ref="F363:F365"/>
    <mergeCell ref="G363:G365"/>
    <mergeCell ref="H363:H365"/>
    <mergeCell ref="E366:E368"/>
    <mergeCell ref="F366:F368"/>
    <mergeCell ref="A374:A376"/>
    <mergeCell ref="B374:B376"/>
    <mergeCell ref="C374:C376"/>
    <mergeCell ref="D374:D376"/>
    <mergeCell ref="E374:E376"/>
    <mergeCell ref="F374:F376"/>
    <mergeCell ref="S366:S368"/>
    <mergeCell ref="B366:B368"/>
    <mergeCell ref="C366:C368"/>
    <mergeCell ref="B339:B341"/>
    <mergeCell ref="C339:C341"/>
    <mergeCell ref="D339:D341"/>
    <mergeCell ref="E339:E341"/>
    <mergeCell ref="G345:G347"/>
    <mergeCell ref="E345:E347"/>
    <mergeCell ref="C351:C353"/>
    <mergeCell ref="D351:D353"/>
    <mergeCell ref="E351:E353"/>
    <mergeCell ref="F398:F400"/>
    <mergeCell ref="G398:G400"/>
    <mergeCell ref="H398:H400"/>
    <mergeCell ref="H374:H376"/>
    <mergeCell ref="F377:F379"/>
    <mergeCell ref="G377:G379"/>
    <mergeCell ref="H377:H379"/>
    <mergeCell ref="F383:F385"/>
    <mergeCell ref="D366:D368"/>
    <mergeCell ref="E407:E411"/>
    <mergeCell ref="F407:F411"/>
    <mergeCell ref="G407:G411"/>
    <mergeCell ref="H407:H411"/>
    <mergeCell ref="C371:C373"/>
    <mergeCell ref="D371:D373"/>
    <mergeCell ref="E371:E373"/>
    <mergeCell ref="F371:F373"/>
    <mergeCell ref="H371:H373"/>
    <mergeCell ref="H383:H385"/>
    <mergeCell ref="H395:H397"/>
    <mergeCell ref="C395:C397"/>
    <mergeCell ref="D395:D397"/>
    <mergeCell ref="E395:E397"/>
    <mergeCell ref="F395:F397"/>
    <mergeCell ref="H386:H388"/>
    <mergeCell ref="F401:F403"/>
    <mergeCell ref="G401:G403"/>
    <mergeCell ref="H401:H403"/>
    <mergeCell ref="R395:R397"/>
    <mergeCell ref="B392:B394"/>
    <mergeCell ref="C392:C394"/>
    <mergeCell ref="R383:R385"/>
    <mergeCell ref="R407:R411"/>
    <mergeCell ref="T407:T411"/>
    <mergeCell ref="A404:A406"/>
    <mergeCell ref="B404:B406"/>
    <mergeCell ref="C404:C406"/>
    <mergeCell ref="D404:D406"/>
    <mergeCell ref="E404:E406"/>
    <mergeCell ref="F404:F406"/>
    <mergeCell ref="G404:G406"/>
    <mergeCell ref="H404:H406"/>
    <mergeCell ref="R404:R406"/>
    <mergeCell ref="R398:R400"/>
    <mergeCell ref="S398:S400"/>
    <mergeCell ref="T398:T400"/>
    <mergeCell ref="B398:B400"/>
    <mergeCell ref="C398:C400"/>
    <mergeCell ref="D398:D400"/>
    <mergeCell ref="S407:S411"/>
    <mergeCell ref="A407:A411"/>
    <mergeCell ref="B407:B411"/>
    <mergeCell ref="C407:C411"/>
    <mergeCell ref="D407:D411"/>
    <mergeCell ref="S404:S406"/>
    <mergeCell ref="T404:T406"/>
    <mergeCell ref="E398:E400"/>
    <mergeCell ref="H392:H394"/>
    <mergeCell ref="A395:A397"/>
    <mergeCell ref="B395:B397"/>
    <mergeCell ref="R401:R403"/>
    <mergeCell ref="R392:R394"/>
    <mergeCell ref="G395:G397"/>
    <mergeCell ref="T386:T388"/>
    <mergeCell ref="A389:A391"/>
    <mergeCell ref="B389:B391"/>
    <mergeCell ref="C389:C391"/>
    <mergeCell ref="D389:D391"/>
    <mergeCell ref="S401:S403"/>
    <mergeCell ref="T401:T403"/>
    <mergeCell ref="A386:A388"/>
    <mergeCell ref="B386:B388"/>
    <mergeCell ref="C386:C388"/>
    <mergeCell ref="A398:A400"/>
    <mergeCell ref="T51:T55"/>
    <mergeCell ref="A380:A382"/>
    <mergeCell ref="B380:B382"/>
    <mergeCell ref="D392:D394"/>
    <mergeCell ref="E392:E394"/>
    <mergeCell ref="F392:F394"/>
    <mergeCell ref="G392:G394"/>
    <mergeCell ref="F306:F308"/>
    <mergeCell ref="G306:G308"/>
    <mergeCell ref="H306:H308"/>
    <mergeCell ref="S312:S314"/>
    <mergeCell ref="T312:T314"/>
    <mergeCell ref="E389:E391"/>
    <mergeCell ref="F389:F391"/>
    <mergeCell ref="G389:G391"/>
    <mergeCell ref="H389:H391"/>
    <mergeCell ref="T105:T107"/>
    <mergeCell ref="F318:F320"/>
    <mergeCell ref="A5:T5"/>
    <mergeCell ref="A11:A15"/>
    <mergeCell ref="B11:B15"/>
    <mergeCell ref="C11:C15"/>
    <mergeCell ref="D11:D15"/>
    <mergeCell ref="E11:E15"/>
    <mergeCell ref="A318:A320"/>
    <mergeCell ref="B318:B320"/>
    <mergeCell ref="C318:C320"/>
    <mergeCell ref="D318:D320"/>
    <mergeCell ref="S11:S15"/>
    <mergeCell ref="T11:T15"/>
    <mergeCell ref="S318:S320"/>
    <mergeCell ref="T318:T320"/>
    <mergeCell ref="S300:S302"/>
    <mergeCell ref="T300:T302"/>
    <mergeCell ref="H318:H320"/>
    <mergeCell ref="R318:R320"/>
    <mergeCell ref="C306:C308"/>
    <mergeCell ref="H41:H45"/>
    <mergeCell ref="R41:R45"/>
    <mergeCell ref="S41:S45"/>
    <mergeCell ref="A312:A314"/>
    <mergeCell ref="B312:B314"/>
    <mergeCell ref="C312:C314"/>
    <mergeCell ref="D312:D314"/>
    <mergeCell ref="E312:E314"/>
    <mergeCell ref="A46:A50"/>
    <mergeCell ref="E306:E308"/>
    <mergeCell ref="B46:B50"/>
    <mergeCell ref="A303:A305"/>
    <mergeCell ref="E318:E320"/>
    <mergeCell ref="G318:G320"/>
    <mergeCell ref="R386:R388"/>
    <mergeCell ref="S386:S388"/>
    <mergeCell ref="D386:D388"/>
    <mergeCell ref="E386:E388"/>
    <mergeCell ref="T383:T385"/>
    <mergeCell ref="G383:G385"/>
    <mergeCell ref="A370:T370"/>
    <mergeCell ref="R327:R329"/>
    <mergeCell ref="S327:S329"/>
    <mergeCell ref="T327:T329"/>
    <mergeCell ref="S339:S341"/>
    <mergeCell ref="T339:T341"/>
    <mergeCell ref="A383:A385"/>
    <mergeCell ref="T336:T338"/>
    <mergeCell ref="A366:A368"/>
    <mergeCell ref="D377:D379"/>
    <mergeCell ref="E377:E379"/>
    <mergeCell ref="C383:C385"/>
    <mergeCell ref="D383:D385"/>
    <mergeCell ref="E383:E385"/>
    <mergeCell ref="G371:G373"/>
    <mergeCell ref="S371:S373"/>
    <mergeCell ref="T371:T373"/>
    <mergeCell ref="R374:R376"/>
    <mergeCell ref="S374:S376"/>
    <mergeCell ref="T374:T376"/>
    <mergeCell ref="S360:S362"/>
    <mergeCell ref="T360:T362"/>
    <mergeCell ref="A363:A365"/>
    <mergeCell ref="B363:B365"/>
    <mergeCell ref="C363:C365"/>
    <mergeCell ref="F11:F15"/>
    <mergeCell ref="G11:G15"/>
    <mergeCell ref="H11:H15"/>
    <mergeCell ref="R11:R15"/>
    <mergeCell ref="F386:F388"/>
    <mergeCell ref="G386:G388"/>
    <mergeCell ref="S357:S359"/>
    <mergeCell ref="T357:T359"/>
    <mergeCell ref="R348:R350"/>
    <mergeCell ref="S348:S350"/>
    <mergeCell ref="T348:T350"/>
    <mergeCell ref="R351:R353"/>
    <mergeCell ref="R354:R356"/>
    <mergeCell ref="S354:S356"/>
    <mergeCell ref="T354:T356"/>
    <mergeCell ref="R357:R359"/>
    <mergeCell ref="F339:F341"/>
    <mergeCell ref="G339:G341"/>
    <mergeCell ref="H339:H341"/>
    <mergeCell ref="T324:T326"/>
    <mergeCell ref="T363:T365"/>
    <mergeCell ref="G330:G332"/>
    <mergeCell ref="H330:H332"/>
    <mergeCell ref="T366:T368"/>
    <mergeCell ref="T321:T323"/>
    <mergeCell ref="T303:T305"/>
    <mergeCell ref="T41:T45"/>
    <mergeCell ref="F41:F45"/>
    <mergeCell ref="G41:G45"/>
    <mergeCell ref="S383:S385"/>
    <mergeCell ref="S46:S50"/>
    <mergeCell ref="T71:T75"/>
  </mergeCells>
  <phoneticPr fontId="0" type="noConversion"/>
  <pageMargins left="0.39370078740157483" right="0.39370078740157483" top="0.19685039370078741" bottom="0.19685039370078741" header="0.11811023622047245" footer="0.3543307086614173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Kapstr-38</dc:creator>
  <cp:lastModifiedBy>МК</cp:lastModifiedBy>
  <cp:lastPrinted>2013-08-26T08:41:35Z</cp:lastPrinted>
  <dcterms:created xsi:type="dcterms:W3CDTF">2012-12-11T03:20:29Z</dcterms:created>
  <dcterms:modified xsi:type="dcterms:W3CDTF">2013-09-03T06:52:55Z</dcterms:modified>
</cp:coreProperties>
</file>