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<sst xmlns="http://schemas.openxmlformats.org/spreadsheetml/2006/main" count="66" uniqueCount="35">
  <si>
    <t>Срок исполнения</t>
  </si>
  <si>
    <t>Источник финансирования</t>
  </si>
  <si>
    <t>ВСЕГО:</t>
  </si>
  <si>
    <t>в том числе по годам</t>
  </si>
  <si>
    <t>Финансирование по годам реализации</t>
  </si>
  <si>
    <t>Исполнитель</t>
  </si>
  <si>
    <t>Задача 1. Укрепление материально-технической базы медицинских учреждений</t>
  </si>
  <si>
    <t>2011 -2015</t>
  </si>
  <si>
    <t>Федеральный бюджет</t>
  </si>
  <si>
    <t>2011-2015</t>
  </si>
  <si>
    <t>Задача 2. Обеспечение врачебными кадрами учреждений здравоохранения, повышение квалификации медицинских работников.</t>
  </si>
  <si>
    <t>Задача 3. Внедрение современных информационных систем в здравоохранение</t>
  </si>
  <si>
    <t>Задача 4. Внедрение стандартов оказания медицинской помощи</t>
  </si>
  <si>
    <t>Всего по мероприятиям</t>
  </si>
  <si>
    <t>2011-2013</t>
  </si>
  <si>
    <t>Предпринимательская деятельность</t>
  </si>
  <si>
    <t>к решению Собрания депутатов</t>
  </si>
  <si>
    <t>Приложение 6</t>
  </si>
  <si>
    <t>депутатов города Троицка</t>
  </si>
  <si>
    <t>Областной, городской бюджеты</t>
  </si>
  <si>
    <t xml:space="preserve"> Областной, городской бюджеты</t>
  </si>
  <si>
    <t>Мероприятия подпрограммы "Здравоохранение" на 2011-2015 годы</t>
  </si>
  <si>
    <t xml:space="preserve">Мероприятие 1. Реформи-рование инфраструктуры здравоохранения и приве-дение ее в соответствие со структурой населения города троицка, а также со структурой заболе-ваемости и смертности </t>
  </si>
  <si>
    <t>Мероприятие 2.  Приведе-ние материально-техни-ческой базы  учреждений здравоохранения (вклю-чая  завершение строи-тельства  ранее начатых объектов, оснащение оборудованием, прове-дение текущего и капитального ремонта) в соответствие с требова-ниями порядков оказания медицинской помощи</t>
  </si>
  <si>
    <t>Мероприятие 2.2 Оснащение медицинским оборудованием, мебелью</t>
  </si>
  <si>
    <t xml:space="preserve">Мероприятие 2. Ведение единого регистра меди-цинских работников, электронного паспорта медицинского учреждения </t>
  </si>
  <si>
    <t>Мероприятие 2.1 Проведение капитального ремонта, подготовка про-ектно-сметной    докум-ентации</t>
  </si>
  <si>
    <t>Областной, городской бюджеты,                         предпринимательская деятельность,                   родовые сертификаты</t>
  </si>
  <si>
    <t>Управление  здравоохранения администрации города Троицка</t>
  </si>
  <si>
    <t>Мероприятие1.    Предо-ставление    социального пакета  врачам,    пригла-шенным    для   работы в город    Троицк   (предо-ставление  жилой площа-ди,   мест   для   детей    в детских  дошкольных  уч-реждениях, поддержка (в т.ч.  материальная  в виде выплаты    подъёмных   в период    адаптации     на рабочем месте)</t>
  </si>
  <si>
    <t>Мероприятие 2.   Оплата обучения в  клинической интернатуре  или   клини-ческой  ординатуре выпу-скникам      медицинских ВУЗов</t>
  </si>
  <si>
    <t>Мероприятие1. Персонифицированный учет  оказанных   медици-нских услуг, возможность ведения электронной  ме-дицинской     карты    гра-жданина, запись к врачу в электронном виде, обмен телемеди-цинскими   дан-ными, а также внедрение систем электронного  до-кументооборота</t>
  </si>
  <si>
    <t>Мероприятие 1. Поэтапный     переход    к оказанию    медицинской помощи  в   соответствии со  стандартами   медици-нской    помощи,  устана-вливаемыми     Минздра-всоцразвития  России, по-вышение доступности ам-булаторно-мелицинской помощи, в т.ч. предостав-ляемой врачами-специа-листами</t>
  </si>
  <si>
    <t>Мероприятие 2. Обеспечение    потребно-сти  во  врачах   по   осно-вным специальностям   с учетом    объемов   меди-цинской     помощи      по Программе      государст-венных гарантий оказания гражданам     Российской Федерации     бесплатной медицинской помощи. Повышение уровня зара-ботной платы   врачей  и среднего   медицинского персонала</t>
  </si>
  <si>
    <r>
      <t xml:space="preserve">от </t>
    </r>
    <r>
      <rPr>
        <u val="single"/>
        <sz val="12"/>
        <rFont val="Arial"/>
        <family val="2"/>
      </rPr>
      <t>29.08.2013г.</t>
    </r>
    <r>
      <rPr>
        <sz val="12"/>
        <rFont val="Arial"/>
        <family val="2"/>
      </rPr>
      <t xml:space="preserve"> №</t>
    </r>
    <r>
      <rPr>
        <u val="single"/>
        <sz val="12"/>
        <rFont val="Arial"/>
        <family val="2"/>
      </rPr>
      <t>103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</si>
</sst>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0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4" fontId="2" fillId="0" borderId="1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2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2" fillId="0" borderId="32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3" fillId="0" borderId="3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21.28125" style="0" customWidth="1"/>
    <col min="2" max="2" width="11.140625" style="0" customWidth="1"/>
    <col min="3" max="3" width="19.57421875" style="0" customWidth="1"/>
    <col min="4" max="4" width="12.421875" style="0" customWidth="1"/>
    <col min="5" max="5" width="9.57421875" style="0" customWidth="1"/>
    <col min="6" max="6" width="10.00390625" style="0" customWidth="1"/>
    <col min="7" max="7" width="9.57421875" style="0" customWidth="1"/>
    <col min="8" max="8" width="10.00390625" style="0" customWidth="1"/>
    <col min="9" max="9" width="9.57421875" style="0" customWidth="1"/>
    <col min="10" max="10" width="18.28125" style="0" customWidth="1"/>
  </cols>
  <sheetData>
    <row r="1" spans="9:10" ht="12.75" customHeight="1">
      <c r="I1" s="98" t="s">
        <v>17</v>
      </c>
      <c r="J1" s="98"/>
    </row>
    <row r="2" spans="9:10" ht="12.75" customHeight="1">
      <c r="I2" s="98" t="s">
        <v>16</v>
      </c>
      <c r="J2" s="98"/>
    </row>
    <row r="3" spans="9:10" ht="12.75" customHeight="1">
      <c r="I3" s="98" t="s">
        <v>18</v>
      </c>
      <c r="J3" s="98"/>
    </row>
    <row r="4" spans="9:10" ht="12.75" customHeight="1">
      <c r="I4" s="98" t="s">
        <v>34</v>
      </c>
      <c r="J4" s="98"/>
    </row>
    <row r="5" spans="1:10" ht="63" customHeight="1">
      <c r="A5" s="99" t="s">
        <v>21</v>
      </c>
      <c r="B5" s="99"/>
      <c r="C5" s="99"/>
      <c r="D5" s="99"/>
      <c r="E5" s="99"/>
      <c r="F5" s="99"/>
      <c r="G5" s="99"/>
      <c r="H5" s="99"/>
      <c r="I5" s="99"/>
      <c r="J5" s="99"/>
    </row>
    <row r="6" ht="21" customHeight="1" thickBot="1"/>
    <row r="7" spans="1:10" ht="12.75" customHeight="1">
      <c r="A7" s="72"/>
      <c r="B7" s="70" t="s">
        <v>0</v>
      </c>
      <c r="C7" s="70" t="s">
        <v>1</v>
      </c>
      <c r="D7" s="74" t="s">
        <v>4</v>
      </c>
      <c r="E7" s="74"/>
      <c r="F7" s="74"/>
      <c r="G7" s="74"/>
      <c r="H7" s="74"/>
      <c r="I7" s="17"/>
      <c r="J7" s="92" t="s">
        <v>5</v>
      </c>
    </row>
    <row r="8" spans="1:10" ht="12.75" customHeight="1">
      <c r="A8" s="73"/>
      <c r="B8" s="71"/>
      <c r="C8" s="71"/>
      <c r="D8" s="87" t="s">
        <v>2</v>
      </c>
      <c r="E8" s="87" t="s">
        <v>3</v>
      </c>
      <c r="F8" s="87"/>
      <c r="G8" s="87"/>
      <c r="H8" s="87"/>
      <c r="I8" s="87"/>
      <c r="J8" s="93"/>
    </row>
    <row r="9" spans="1:10" ht="35.25" customHeight="1">
      <c r="A9" s="73"/>
      <c r="B9" s="71"/>
      <c r="C9" s="71"/>
      <c r="D9" s="87"/>
      <c r="E9" s="18">
        <v>2011</v>
      </c>
      <c r="F9" s="18">
        <v>2012</v>
      </c>
      <c r="G9" s="18">
        <v>2013</v>
      </c>
      <c r="H9" s="18">
        <v>2014</v>
      </c>
      <c r="I9" s="18">
        <v>2015</v>
      </c>
      <c r="J9" s="93"/>
    </row>
    <row r="10" spans="1:10" ht="12.75">
      <c r="A10" s="3">
        <v>1</v>
      </c>
      <c r="B10" s="4">
        <v>2</v>
      </c>
      <c r="C10" s="4">
        <v>3</v>
      </c>
      <c r="D10" s="100">
        <v>4</v>
      </c>
      <c r="E10" s="100"/>
      <c r="F10" s="100"/>
      <c r="G10" s="100"/>
      <c r="H10" s="100"/>
      <c r="I10" s="100"/>
      <c r="J10" s="5">
        <v>6</v>
      </c>
    </row>
    <row r="11" spans="1:10" ht="13.5" thickBot="1">
      <c r="A11" s="84" t="s">
        <v>6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25.5" customHeight="1">
      <c r="A12" s="61" t="s">
        <v>22</v>
      </c>
      <c r="B12" s="55" t="s">
        <v>14</v>
      </c>
      <c r="C12" s="48" t="s">
        <v>8</v>
      </c>
      <c r="D12" s="6">
        <f>E12+F12+G12+H12+I12</f>
        <v>1517532.6831148001</v>
      </c>
      <c r="E12" s="27">
        <f>287029.04-37570.3</f>
        <v>249458.74</v>
      </c>
      <c r="F12" s="27">
        <f>((71506767.93+278228080-5300000)/1000)-103897.8</f>
        <v>240537.04793</v>
      </c>
      <c r="G12" s="27">
        <f>(286228029.82+1362326-5300000)/1000</f>
        <v>282290.35582</v>
      </c>
      <c r="H12" s="27">
        <f aca="true" t="shared" si="0" ref="H12:I14">G12*1.2</f>
        <v>338748.42698399996</v>
      </c>
      <c r="I12" s="27">
        <f t="shared" si="0"/>
        <v>406498.11238079995</v>
      </c>
      <c r="J12" s="68" t="s">
        <v>28</v>
      </c>
    </row>
    <row r="13" spans="1:10" ht="25.5">
      <c r="A13" s="91"/>
      <c r="B13" s="56"/>
      <c r="C13" s="25" t="s">
        <v>19</v>
      </c>
      <c r="D13" s="7">
        <f>E13+F13+G13+H13+I13</f>
        <v>123271.74550240001</v>
      </c>
      <c r="E13" s="28">
        <v>41451.43</v>
      </c>
      <c r="F13" s="28">
        <f>(40709892.46+9451827.73-420000)/1000</f>
        <v>49741.72019</v>
      </c>
      <c r="G13" s="28">
        <f>(13212800.91-4400000)/1000</f>
        <v>8812.80091</v>
      </c>
      <c r="H13" s="28">
        <f t="shared" si="0"/>
        <v>10575.361092</v>
      </c>
      <c r="I13" s="28">
        <f t="shared" si="0"/>
        <v>12690.433310399998</v>
      </c>
      <c r="J13" s="94"/>
    </row>
    <row r="14" spans="1:10" ht="66.75" customHeight="1" thickBot="1">
      <c r="A14" s="62"/>
      <c r="B14" s="56"/>
      <c r="C14" s="31" t="s">
        <v>15</v>
      </c>
      <c r="D14" s="19">
        <f>E14+F14+G14+H14+I14</f>
        <v>81933.5401208</v>
      </c>
      <c r="E14" s="29">
        <v>18746.66</v>
      </c>
      <c r="F14" s="29">
        <f>(12830000+13236000-2520000-1050000)/1000</f>
        <v>22496</v>
      </c>
      <c r="G14" s="29">
        <f>(9165748.83+15233064.39-2720000-10500000)/1000</f>
        <v>11178.813219999998</v>
      </c>
      <c r="H14" s="29">
        <f t="shared" si="0"/>
        <v>13414.575863999997</v>
      </c>
      <c r="I14" s="29">
        <f t="shared" si="0"/>
        <v>16097.491036799995</v>
      </c>
      <c r="J14" s="69"/>
    </row>
    <row r="15" spans="1:11" ht="82.5" customHeight="1">
      <c r="A15" s="75" t="s">
        <v>23</v>
      </c>
      <c r="B15" s="77" t="s">
        <v>7</v>
      </c>
      <c r="C15" s="46" t="s">
        <v>8</v>
      </c>
      <c r="D15" s="30">
        <f>E15+F15+G15+H15+I15</f>
        <v>239732.56999999998</v>
      </c>
      <c r="E15" s="30">
        <f aca="true" t="shared" si="1" ref="E15:I16">E17+E19</f>
        <v>131411.3</v>
      </c>
      <c r="F15" s="30">
        <f t="shared" si="1"/>
        <v>60860</v>
      </c>
      <c r="G15" s="30">
        <f t="shared" si="1"/>
        <v>47461.27</v>
      </c>
      <c r="H15" s="30">
        <f t="shared" si="1"/>
        <v>0</v>
      </c>
      <c r="I15" s="30">
        <f t="shared" si="1"/>
        <v>0</v>
      </c>
      <c r="J15" s="68" t="s">
        <v>28</v>
      </c>
      <c r="K15" s="2"/>
    </row>
    <row r="16" spans="1:11" ht="93.75" customHeight="1" thickBot="1">
      <c r="A16" s="76"/>
      <c r="B16" s="77"/>
      <c r="C16" s="47" t="s">
        <v>20</v>
      </c>
      <c r="D16" s="29">
        <f>E16+F16+G16+H16+I16</f>
        <v>88510.96</v>
      </c>
      <c r="E16" s="29">
        <f t="shared" si="1"/>
        <v>18313.260000000002</v>
      </c>
      <c r="F16" s="29">
        <f>F18+F20</f>
        <v>20829.93</v>
      </c>
      <c r="G16" s="29">
        <f t="shared" si="1"/>
        <v>47267.770000000004</v>
      </c>
      <c r="H16" s="29">
        <f t="shared" si="1"/>
        <v>1100</v>
      </c>
      <c r="I16" s="29">
        <f t="shared" si="1"/>
        <v>1000</v>
      </c>
      <c r="J16" s="69"/>
      <c r="K16" s="2"/>
    </row>
    <row r="17" spans="1:10" ht="30.75" customHeight="1">
      <c r="A17" s="88" t="s">
        <v>26</v>
      </c>
      <c r="B17" s="90" t="s">
        <v>7</v>
      </c>
      <c r="C17" s="16" t="s">
        <v>8</v>
      </c>
      <c r="D17" s="20">
        <f aca="true" t="shared" si="2" ref="D17:D26">E17+F17+G17+H17+I17</f>
        <v>109646.97</v>
      </c>
      <c r="E17" s="21">
        <v>37480</v>
      </c>
      <c r="F17" s="21">
        <v>30005.7</v>
      </c>
      <c r="G17" s="21">
        <v>42161.27</v>
      </c>
      <c r="H17" s="10"/>
      <c r="I17" s="10"/>
      <c r="J17" s="95" t="s">
        <v>28</v>
      </c>
    </row>
    <row r="18" spans="1:10" ht="38.25" customHeight="1">
      <c r="A18" s="89"/>
      <c r="B18" s="90"/>
      <c r="C18" s="49" t="s">
        <v>20</v>
      </c>
      <c r="D18" s="20">
        <f t="shared" si="2"/>
        <v>56955.259999999995</v>
      </c>
      <c r="E18" s="22">
        <v>11053.26</v>
      </c>
      <c r="F18" s="21">
        <v>13260.23</v>
      </c>
      <c r="G18" s="21">
        <v>32641.77</v>
      </c>
      <c r="H18" s="11"/>
      <c r="I18" s="11"/>
      <c r="J18" s="96"/>
    </row>
    <row r="19" spans="1:10" ht="50.25" customHeight="1">
      <c r="A19" s="81" t="s">
        <v>24</v>
      </c>
      <c r="B19" s="83" t="s">
        <v>9</v>
      </c>
      <c r="C19" s="16" t="s">
        <v>8</v>
      </c>
      <c r="D19" s="20">
        <f t="shared" si="2"/>
        <v>130085.6</v>
      </c>
      <c r="E19" s="21">
        <f>93931.3</f>
        <v>93931.3</v>
      </c>
      <c r="F19" s="21">
        <f>25554.3+5300</f>
        <v>30854.3</v>
      </c>
      <c r="G19" s="21">
        <v>5300</v>
      </c>
      <c r="H19" s="21"/>
      <c r="I19" s="21"/>
      <c r="J19" s="97" t="s">
        <v>28</v>
      </c>
    </row>
    <row r="20" spans="1:10" ht="65.25" customHeight="1">
      <c r="A20" s="82"/>
      <c r="B20" s="83"/>
      <c r="C20" s="35" t="s">
        <v>27</v>
      </c>
      <c r="D20" s="20">
        <f t="shared" si="2"/>
        <v>31555.7</v>
      </c>
      <c r="E20" s="21">
        <f>7260</f>
        <v>7260</v>
      </c>
      <c r="F20" s="21">
        <f>2520+1050+420+540.44+3039.26</f>
        <v>7569.700000000001</v>
      </c>
      <c r="G20" s="21">
        <f>2720+1050+4400+6456</f>
        <v>14626</v>
      </c>
      <c r="H20" s="21">
        <v>1100</v>
      </c>
      <c r="I20" s="21">
        <v>1000</v>
      </c>
      <c r="J20" s="96"/>
    </row>
    <row r="21" spans="1:10" ht="27" customHeight="1" thickBot="1">
      <c r="A21" s="78" t="s">
        <v>10</v>
      </c>
      <c r="B21" s="79"/>
      <c r="C21" s="79"/>
      <c r="D21" s="79"/>
      <c r="E21" s="79"/>
      <c r="F21" s="79"/>
      <c r="G21" s="79"/>
      <c r="H21" s="79"/>
      <c r="I21" s="79"/>
      <c r="J21" s="80"/>
    </row>
    <row r="22" spans="1:10" ht="181.5" customHeight="1" thickBot="1">
      <c r="A22" s="51" t="s">
        <v>29</v>
      </c>
      <c r="B22" s="32" t="s">
        <v>7</v>
      </c>
      <c r="C22" s="33" t="s">
        <v>19</v>
      </c>
      <c r="D22" s="34">
        <f t="shared" si="2"/>
        <v>34145</v>
      </c>
      <c r="E22" s="34">
        <v>33765</v>
      </c>
      <c r="F22" s="34">
        <v>20</v>
      </c>
      <c r="G22" s="34">
        <v>120</v>
      </c>
      <c r="H22" s="34">
        <v>120</v>
      </c>
      <c r="I22" s="34">
        <v>120</v>
      </c>
      <c r="J22" s="50" t="s">
        <v>28</v>
      </c>
    </row>
    <row r="23" spans="1:10" ht="128.25" customHeight="1" thickBot="1">
      <c r="A23" s="51" t="s">
        <v>30</v>
      </c>
      <c r="B23" s="32" t="s">
        <v>7</v>
      </c>
      <c r="C23" s="33" t="s">
        <v>19</v>
      </c>
      <c r="D23" s="34">
        <f t="shared" si="2"/>
        <v>10782</v>
      </c>
      <c r="E23" s="34">
        <v>9982</v>
      </c>
      <c r="F23" s="34">
        <v>200</v>
      </c>
      <c r="G23" s="34">
        <v>200</v>
      </c>
      <c r="H23" s="34">
        <v>200</v>
      </c>
      <c r="I23" s="34">
        <v>200</v>
      </c>
      <c r="J23" s="50" t="s">
        <v>28</v>
      </c>
    </row>
    <row r="24" spans="1:10" ht="30.75" customHeight="1" thickBot="1">
      <c r="A24" s="58" t="s">
        <v>11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78.75" customHeight="1">
      <c r="A25" s="61" t="s">
        <v>31</v>
      </c>
      <c r="B25" s="63" t="s">
        <v>7</v>
      </c>
      <c r="C25" s="38" t="s">
        <v>8</v>
      </c>
      <c r="D25" s="39">
        <f t="shared" si="2"/>
        <v>4665.700000000001</v>
      </c>
      <c r="E25" s="39">
        <f>99</f>
        <v>99</v>
      </c>
      <c r="F25" s="39">
        <f>4220.6+71.3+274.8</f>
        <v>4566.700000000001</v>
      </c>
      <c r="G25" s="6"/>
      <c r="H25" s="6"/>
      <c r="I25" s="6"/>
      <c r="J25" s="68" t="s">
        <v>28</v>
      </c>
    </row>
    <row r="26" spans="1:10" ht="102.75" customHeight="1" thickBot="1">
      <c r="A26" s="62"/>
      <c r="B26" s="64"/>
      <c r="C26" s="26" t="s">
        <v>19</v>
      </c>
      <c r="D26" s="29">
        <f t="shared" si="2"/>
        <v>1475</v>
      </c>
      <c r="E26" s="29">
        <v>1475</v>
      </c>
      <c r="F26" s="29"/>
      <c r="G26" s="8"/>
      <c r="H26" s="8"/>
      <c r="I26" s="8"/>
      <c r="J26" s="69"/>
    </row>
    <row r="27" spans="1:10" ht="81" customHeight="1" thickBot="1">
      <c r="A27" s="24" t="s">
        <v>25</v>
      </c>
      <c r="B27" s="40" t="s">
        <v>9</v>
      </c>
      <c r="C27" s="37" t="s">
        <v>8</v>
      </c>
      <c r="D27" s="34">
        <f>E27+F27+G27+H27+I27</f>
        <v>160.2</v>
      </c>
      <c r="E27" s="41">
        <v>150</v>
      </c>
      <c r="F27" s="41">
        <f>2.9+2.8+4.5</f>
        <v>10.2</v>
      </c>
      <c r="G27" s="13"/>
      <c r="H27" s="13"/>
      <c r="I27" s="13"/>
      <c r="J27" s="50" t="s">
        <v>28</v>
      </c>
    </row>
    <row r="28" spans="1:10" ht="33.75" customHeight="1" thickBot="1">
      <c r="A28" s="65" t="s">
        <v>12</v>
      </c>
      <c r="B28" s="66"/>
      <c r="C28" s="66"/>
      <c r="D28" s="66"/>
      <c r="E28" s="66"/>
      <c r="F28" s="66"/>
      <c r="G28" s="66"/>
      <c r="H28" s="66"/>
      <c r="I28" s="66"/>
      <c r="J28" s="67"/>
    </row>
    <row r="29" spans="1:10" ht="184.5" customHeight="1" thickBot="1">
      <c r="A29" s="51" t="s">
        <v>32</v>
      </c>
      <c r="B29" s="36" t="s">
        <v>9</v>
      </c>
      <c r="C29" s="37" t="s">
        <v>8</v>
      </c>
      <c r="D29" s="34">
        <f>E29+F29+G29+H29+I29</f>
        <v>141468.09999999998</v>
      </c>
      <c r="E29" s="34">
        <f>25653.3+11917</f>
        <v>37570.3</v>
      </c>
      <c r="F29" s="34">
        <f>58970.4+24741+20186.4</f>
        <v>103897.79999999999</v>
      </c>
      <c r="G29" s="14"/>
      <c r="H29" s="14"/>
      <c r="I29" s="14"/>
      <c r="J29" s="50" t="s">
        <v>28</v>
      </c>
    </row>
    <row r="30" spans="1:10" ht="216.75" customHeight="1" thickBot="1">
      <c r="A30" s="51" t="s">
        <v>33</v>
      </c>
      <c r="B30" s="36" t="s">
        <v>9</v>
      </c>
      <c r="C30" s="37" t="s">
        <v>8</v>
      </c>
      <c r="D30" s="34">
        <f>E30+F30+G30+H30+I30</f>
        <v>12100</v>
      </c>
      <c r="E30" s="34">
        <v>1500</v>
      </c>
      <c r="F30" s="34">
        <v>1500</v>
      </c>
      <c r="G30" s="34">
        <v>2500</v>
      </c>
      <c r="H30" s="34">
        <f>G30*1.2</f>
        <v>3000</v>
      </c>
      <c r="I30" s="34">
        <f>H30*1.2</f>
        <v>3600</v>
      </c>
      <c r="J30" s="50" t="s">
        <v>28</v>
      </c>
    </row>
    <row r="31" spans="1:10" ht="43.5" customHeight="1" thickBot="1">
      <c r="A31" s="52" t="s">
        <v>13</v>
      </c>
      <c r="B31" s="55" t="s">
        <v>9</v>
      </c>
      <c r="C31" s="42" t="s">
        <v>8</v>
      </c>
      <c r="D31" s="23">
        <f>E31+F31+G31+H31+I31</f>
        <v>1915659.2531148</v>
      </c>
      <c r="E31" s="39">
        <f>E12+E15+E25+E29+E30+E27</f>
        <v>420189.33999999997</v>
      </c>
      <c r="F31" s="39">
        <f>F12+F15+F25+F29+F30+F27</f>
        <v>411371.74793</v>
      </c>
      <c r="G31" s="39">
        <f>G12+G15+G25+G29+G30+G27</f>
        <v>332251.62582</v>
      </c>
      <c r="H31" s="39">
        <f>H12+H15+H25+H29+H30+H27</f>
        <v>341748.42698399996</v>
      </c>
      <c r="I31" s="39">
        <f>I12+I15+I25+I29+I30+I27</f>
        <v>410098.11238079995</v>
      </c>
      <c r="J31" s="12"/>
    </row>
    <row r="32" spans="1:10" ht="26.25" thickBot="1">
      <c r="A32" s="53"/>
      <c r="B32" s="56"/>
      <c r="C32" s="43" t="s">
        <v>19</v>
      </c>
      <c r="D32" s="23">
        <f>E32+F32+G32+H32+I32</f>
        <v>258184.70550240003</v>
      </c>
      <c r="E32" s="45">
        <f>E13+E16+E22+E23+E26</f>
        <v>104986.69</v>
      </c>
      <c r="F32" s="45">
        <f>F13+F16+F22+F23+F26</f>
        <v>70791.65019</v>
      </c>
      <c r="G32" s="45">
        <f>G13+G16+G22+G23+G26</f>
        <v>56400.57091</v>
      </c>
      <c r="H32" s="45">
        <f>H13+H16+H22+H23+H26</f>
        <v>11995.361092</v>
      </c>
      <c r="I32" s="45">
        <f>I13+I16+I22+I23+I26</f>
        <v>14010.433310399998</v>
      </c>
      <c r="J32" s="15"/>
    </row>
    <row r="33" spans="1:10" ht="26.25" thickBot="1">
      <c r="A33" s="54"/>
      <c r="B33" s="57"/>
      <c r="C33" s="44" t="s">
        <v>15</v>
      </c>
      <c r="D33" s="19">
        <f>E33+F33+G33+H33+I33</f>
        <v>81933.5401208</v>
      </c>
      <c r="E33" s="29">
        <f>E14</f>
        <v>18746.66</v>
      </c>
      <c r="F33" s="29">
        <f>F14</f>
        <v>22496</v>
      </c>
      <c r="G33" s="29">
        <f>G14</f>
        <v>11178.813219999998</v>
      </c>
      <c r="H33" s="29">
        <f>H14</f>
        <v>13414.575863999997</v>
      </c>
      <c r="I33" s="29">
        <f>I14</f>
        <v>16097.491036799995</v>
      </c>
      <c r="J33" s="9"/>
    </row>
    <row r="34" ht="12.75">
      <c r="A34" s="1"/>
    </row>
    <row r="35" ht="12.75">
      <c r="A35" s="1"/>
    </row>
  </sheetData>
  <sheetProtection/>
  <mergeCells count="34">
    <mergeCell ref="I1:J1"/>
    <mergeCell ref="I3:J3"/>
    <mergeCell ref="I4:J4"/>
    <mergeCell ref="A5:J5"/>
    <mergeCell ref="D10:I10"/>
    <mergeCell ref="J7:J9"/>
    <mergeCell ref="J12:J14"/>
    <mergeCell ref="J15:J16"/>
    <mergeCell ref="J17:J18"/>
    <mergeCell ref="J19:J20"/>
    <mergeCell ref="I2:J2"/>
    <mergeCell ref="E8:I8"/>
    <mergeCell ref="C7:C9"/>
    <mergeCell ref="A17:A18"/>
    <mergeCell ref="B17:B18"/>
    <mergeCell ref="A12:A14"/>
    <mergeCell ref="B12:B14"/>
    <mergeCell ref="B7:B9"/>
    <mergeCell ref="A7:A9"/>
    <mergeCell ref="D7:H7"/>
    <mergeCell ref="A15:A16"/>
    <mergeCell ref="B15:B16"/>
    <mergeCell ref="A21:J21"/>
    <mergeCell ref="A19:A20"/>
    <mergeCell ref="B19:B20"/>
    <mergeCell ref="A11:J11"/>
    <mergeCell ref="D8:D9"/>
    <mergeCell ref="A31:A33"/>
    <mergeCell ref="B31:B33"/>
    <mergeCell ref="A24:J24"/>
    <mergeCell ref="A25:A26"/>
    <mergeCell ref="B25:B26"/>
    <mergeCell ref="A28:J28"/>
    <mergeCell ref="J25:J26"/>
  </mergeCells>
  <printOptions/>
  <pageMargins left="0.99" right="0.16" top="0.68" bottom="0.22" header="0.67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МК</cp:lastModifiedBy>
  <cp:lastPrinted>2013-08-26T10:10:32Z</cp:lastPrinted>
  <dcterms:created xsi:type="dcterms:W3CDTF">1996-10-08T23:32:33Z</dcterms:created>
  <dcterms:modified xsi:type="dcterms:W3CDTF">2013-09-03T06:53:34Z</dcterms:modified>
  <cp:category/>
  <cp:version/>
  <cp:contentType/>
  <cp:contentStatus/>
</cp:coreProperties>
</file>